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 Policy Team\"/>
    </mc:Choice>
  </mc:AlternateContent>
  <workbookProtection workbookAlgorithmName="SHA-512" workbookHashValue="TgKdT85y8lLAj1Uw4fUgpl+FZTSg/tNzRoIz2cybjPsWaTp2/XVWCd9/iFD+cprAa5oOt6qyaI5SEkwQASnGZA==" workbookSaltValue="gdtBHo/fwRhr27Rj0w/IAA==" workbookSpinCount="100000" lockStructure="1"/>
  <bookViews>
    <workbookView xWindow="0" yWindow="0" windowWidth="20496" windowHeight="7620" activeTab="1"/>
  </bookViews>
  <sheets>
    <sheet name="Menu" sheetId="12" r:id="rId1"/>
    <sheet name="Part-time - Full Year" sheetId="11" r:id="rId2"/>
    <sheet name="Part-time - Part Year" sheetId="7" r:id="rId3"/>
    <sheet name="Full-time - Part Year" sheetId="8" r:id="rId4"/>
    <sheet name="Hours Change in Leave Year" sheetId="9" r:id="rId5"/>
    <sheet name="Term-time Workers" sheetId="10" r:id="rId6"/>
    <sheet name="Casual workers &amp; Variable hours" sheetId="15" r:id="rId7"/>
    <sheet name="Data" sheetId="2" state="hidden" r:id="rId8"/>
    <sheet name="Form_original" sheetId="1" state="hidden" r:id="rId9"/>
  </sheets>
  <definedNames>
    <definedName name="NumofTerms">Data!$H$6:$H$8</definedName>
    <definedName name="_xlnm.Print_Area" localSheetId="6">'Casual workers &amp; Variable hours'!$B$1:$L$33</definedName>
    <definedName name="_xlnm.Print_Area" localSheetId="3">'Full-time - Part Year'!$B$2:$J$31</definedName>
    <definedName name="_xlnm.Print_Area" localSheetId="4">'Hours Change in Leave Year'!#REF!</definedName>
    <definedName name="_xlnm.Print_Area" localSheetId="1">'Part-time - Full Year'!$A$2:$E$53</definedName>
    <definedName name="_xlnm.Print_Area" localSheetId="2">'Part-time - Part Year'!$A$1:$I$45</definedName>
    <definedName name="_xlnm.Print_Area" localSheetId="5">'Term-time Workers'!$A$1:$D$61</definedName>
    <definedName name="WksPerTerm">Data!$J$7:$J$8</definedName>
  </definedNames>
  <calcPr calcId="162913"/>
</workbook>
</file>

<file path=xl/calcChain.xml><?xml version="1.0" encoding="utf-8"?>
<calcChain xmlns="http://schemas.openxmlformats.org/spreadsheetml/2006/main">
  <c r="M41" i="11" l="1"/>
  <c r="H11" i="11" l="1"/>
  <c r="G11" i="8" l="1"/>
  <c r="C13" i="8" l="1"/>
  <c r="G11" i="11" l="1"/>
  <c r="L23" i="8"/>
  <c r="L29" i="10"/>
  <c r="L28" i="10"/>
  <c r="L27" i="10"/>
  <c r="L25" i="10"/>
  <c r="L24" i="10"/>
  <c r="L23" i="10"/>
  <c r="L26" i="8"/>
  <c r="L25" i="8"/>
  <c r="L24" i="8"/>
  <c r="L22" i="8"/>
  <c r="L21" i="8"/>
  <c r="L20" i="8"/>
  <c r="H29" i="7"/>
  <c r="H28" i="7"/>
  <c r="H27" i="7"/>
  <c r="H25" i="7"/>
  <c r="H24" i="7"/>
  <c r="H23" i="7"/>
  <c r="M40" i="11"/>
  <c r="M39" i="11"/>
  <c r="M37" i="11"/>
  <c r="M36" i="11"/>
  <c r="M35" i="11"/>
  <c r="H7" i="11" l="1"/>
  <c r="G7" i="11"/>
  <c r="I15" i="11"/>
  <c r="I13" i="11"/>
  <c r="H32" i="11" l="1"/>
  <c r="I36" i="11"/>
  <c r="I35" i="11"/>
  <c r="I34" i="11"/>
  <c r="H36" i="11"/>
  <c r="H35" i="11"/>
  <c r="H34" i="11"/>
  <c r="H33" i="11"/>
  <c r="L22" i="15" l="1"/>
  <c r="C28" i="15"/>
  <c r="D22" i="15"/>
  <c r="G9" i="10"/>
  <c r="F9" i="10"/>
  <c r="G38" i="10"/>
  <c r="F38" i="10"/>
  <c r="F11" i="8"/>
  <c r="C39" i="11"/>
  <c r="D17" i="2"/>
  <c r="E15" i="11"/>
  <c r="F25" i="11"/>
  <c r="C53" i="10"/>
  <c r="C24" i="10"/>
  <c r="C17" i="15"/>
  <c r="E39" i="7"/>
  <c r="E38" i="7"/>
  <c r="I7" i="11"/>
  <c r="E21" i="11" s="1"/>
  <c r="E16" i="7"/>
  <c r="E49" i="11"/>
  <c r="F4" i="1"/>
  <c r="G4" i="1"/>
  <c r="C6" i="1" s="1"/>
  <c r="F8" i="1"/>
  <c r="C26" i="1"/>
  <c r="F32" i="1"/>
  <c r="G32" i="1"/>
  <c r="C34" i="1" s="1"/>
  <c r="F36" i="1"/>
  <c r="C55" i="1"/>
  <c r="F61" i="1"/>
  <c r="G61" i="1"/>
  <c r="F63" i="1"/>
  <c r="C69" i="1"/>
  <c r="F82" i="1"/>
  <c r="G82" i="1"/>
  <c r="F84" i="1"/>
  <c r="D6" i="2"/>
  <c r="H9" i="10" s="1"/>
  <c r="D7" i="2"/>
  <c r="D8" i="2"/>
  <c r="D9" i="2"/>
  <c r="D10" i="2"/>
  <c r="D11" i="2"/>
  <c r="D12" i="2"/>
  <c r="D13" i="2"/>
  <c r="D14" i="2"/>
  <c r="D15" i="2"/>
  <c r="D16" i="2"/>
  <c r="F11" i="10"/>
  <c r="F40" i="10"/>
  <c r="F15" i="8"/>
  <c r="H32" i="1"/>
  <c r="H11" i="8" l="1"/>
  <c r="I11" i="11"/>
  <c r="E27" i="11" s="1"/>
  <c r="H38" i="10"/>
  <c r="C42" i="10" s="1"/>
  <c r="C55" i="10" s="1"/>
  <c r="C57" i="10" s="1"/>
  <c r="H61" i="1"/>
  <c r="C65" i="1" s="1"/>
  <c r="C73" i="1" s="1"/>
  <c r="C75" i="1" s="1"/>
  <c r="C77" i="1" s="1"/>
  <c r="H4" i="1"/>
  <c r="C12" i="1" s="1"/>
  <c r="H82" i="1"/>
  <c r="C86" i="1" s="1"/>
  <c r="C94" i="1" s="1"/>
  <c r="C96" i="1" s="1"/>
  <c r="C41" i="1"/>
  <c r="C13" i="10"/>
  <c r="C28" i="10" s="1"/>
  <c r="C30" i="10" s="1"/>
  <c r="C32" i="10" s="1"/>
  <c r="C34" i="10" s="1"/>
  <c r="C23" i="8"/>
  <c r="C28" i="8" s="1"/>
  <c r="E40" i="7"/>
  <c r="E44" i="7" s="1"/>
  <c r="E19" i="11"/>
  <c r="E48" i="11"/>
  <c r="E50" i="11" l="1"/>
</calcChain>
</file>

<file path=xl/sharedStrings.xml><?xml version="1.0" encoding="utf-8"?>
<sst xmlns="http://schemas.openxmlformats.org/spreadsheetml/2006/main" count="368" uniqueCount="215">
  <si>
    <t>GRADE</t>
  </si>
  <si>
    <t>A</t>
  </si>
  <si>
    <t>B</t>
  </si>
  <si>
    <t>C</t>
  </si>
  <si>
    <t>Months worked</t>
  </si>
  <si>
    <t>Include a proportion of any incomplete months</t>
  </si>
  <si>
    <t>Round up to nearest half hour</t>
  </si>
  <si>
    <t>Including all bank holidays and fixed-closure days in part-year worked.</t>
  </si>
  <si>
    <t>Grade</t>
  </si>
  <si>
    <t>PART-TIME STAFF -  CALCULATING A  PART YEAR'S HOLIDAY ENTITLEMENT</t>
  </si>
  <si>
    <t>FULL-TIME STAFF -  CALCULATING A  PART YEAR'S HOLIDAY ENTITLEMENT</t>
  </si>
  <si>
    <t>CALCULATOR FOR USE WHEN HOURS CHANGE DURING LEAVE YEAR</t>
  </si>
  <si>
    <t xml:space="preserve">Previous Holiday Entitlement (in hours) </t>
  </si>
  <si>
    <t xml:space="preserve">New Holiday Entitlement (in hours) </t>
  </si>
  <si>
    <t>Months worked at original hours</t>
  </si>
  <si>
    <t>Months worked at new hours</t>
  </si>
  <si>
    <t>Leave Entitlement (in hours)</t>
  </si>
  <si>
    <t>CALCULATING HOLIDAY ENTITLEMENT FOR TERM-TIME ONLY WORKERS</t>
  </si>
  <si>
    <t>Where paid on a term-by-term basis</t>
  </si>
  <si>
    <t>Hours worked per year for grade</t>
  </si>
  <si>
    <t>Weekly hours worked</t>
  </si>
  <si>
    <t>Annual hours worked</t>
  </si>
  <si>
    <t>Annual salary</t>
  </si>
  <si>
    <t>Proportion of hours worked</t>
  </si>
  <si>
    <t>Pro-rata salary</t>
  </si>
  <si>
    <t>Where paid on an annual basis</t>
  </si>
  <si>
    <t>Formula = (A + D x B) x (E / C x 100) / 100</t>
  </si>
  <si>
    <t>FORMULA =((A + D) - 8) / 12 x E</t>
  </si>
  <si>
    <t>FORMULA = (D / 12 x F) + (E / 12 x G)</t>
  </si>
  <si>
    <t>FORMULA = (365 - 104 - (A+D) x B</t>
  </si>
  <si>
    <t>G/E X 100</t>
  </si>
  <si>
    <t xml:space="preserve">H X I </t>
  </si>
  <si>
    <t>J / 3</t>
  </si>
  <si>
    <t>Long Service Entitlement</t>
  </si>
  <si>
    <t>Long service entitlement</t>
  </si>
  <si>
    <t>Hours worked</t>
  </si>
  <si>
    <t>Entitlement (Hours)</t>
  </si>
  <si>
    <t>Part-Timers full year entitlement</t>
  </si>
  <si>
    <t>Months worked in holiday year</t>
  </si>
  <si>
    <t>Pro-rata entitlement (hours)</t>
  </si>
  <si>
    <t>Grade of employee</t>
  </si>
  <si>
    <t>Holiday entitlement</t>
  </si>
  <si>
    <t>Entitlement (days)</t>
  </si>
  <si>
    <t xml:space="preserve">HIDDEN INFORMATION </t>
  </si>
  <si>
    <t>Clinical Researcher E64</t>
  </si>
  <si>
    <t>Clinical Researcher E65</t>
  </si>
  <si>
    <t>Clinical Researcher E66</t>
  </si>
  <si>
    <t>House Officer E74</t>
  </si>
  <si>
    <t>Senior House Officer E75</t>
  </si>
  <si>
    <t>Clinical Researcher E71 Pts 1-3</t>
  </si>
  <si>
    <t>Clinical Researcher E71 Pts4 and up</t>
  </si>
  <si>
    <t>Holiday entitlement (fte)</t>
  </si>
  <si>
    <t>Formula = D / 12 x E</t>
  </si>
  <si>
    <t>FORMULA = 8 x 3 x 5 x F / 5</t>
  </si>
  <si>
    <t>HOLIDAY CALCULATOR</t>
  </si>
  <si>
    <t xml:space="preserve">Pro-rata salary per term (paid over 9 weeks to </t>
  </si>
  <si>
    <t>allow for nominal week at end for employee to take holiday)</t>
  </si>
  <si>
    <t>HRS PER WEEK</t>
  </si>
  <si>
    <t>HOLIDAY</t>
  </si>
  <si>
    <t>HRS PER DAY</t>
  </si>
  <si>
    <t>Long service entitlement (If not known please see PS website for advice.)</t>
  </si>
  <si>
    <t>PART-TIME STAFF - CALCULATING A FULL YEAR ENTITLEMENT</t>
  </si>
  <si>
    <t>FORMULA = (365 - 104 - A-D) x B</t>
  </si>
  <si>
    <t>Including all bank holidays and fixed-closure days (round up to nearest half hour)</t>
  </si>
  <si>
    <t>Plus any bank holidays falling in year worked (round up to nearest half day)</t>
  </si>
  <si>
    <t>Academic-related</t>
  </si>
  <si>
    <t>Menu</t>
  </si>
  <si>
    <t>1.</t>
  </si>
  <si>
    <t>2.</t>
  </si>
  <si>
    <t>3.</t>
  </si>
  <si>
    <t>4.</t>
  </si>
  <si>
    <t>5.</t>
  </si>
  <si>
    <t>Back to menu</t>
  </si>
  <si>
    <t>Calculator for use when hours change during leave year</t>
  </si>
  <si>
    <t>Grade of employee (pick from list)</t>
  </si>
  <si>
    <t>PART-TIME STAFF: CALCULATING A  PART YEAR'S HOLIDAY ENTITLEMENT</t>
  </si>
  <si>
    <t>PART-TIME STAFF: CALCULATING A FULL YEAR'S HOLIDAY ENTITLEMENT</t>
  </si>
  <si>
    <t>Enter hours the part-timer works per week</t>
  </si>
  <si>
    <t>Holiday entitlement (shown in days)</t>
  </si>
  <si>
    <t xml:space="preserve">Enter number of hours worked per week </t>
  </si>
  <si>
    <t>Hours worked per annum shown</t>
  </si>
  <si>
    <t>Monday</t>
  </si>
  <si>
    <t>Tuesday</t>
  </si>
  <si>
    <t>Wednesday</t>
  </si>
  <si>
    <t>Thursday</t>
  </si>
  <si>
    <t>Friday</t>
  </si>
  <si>
    <t>Number of hours part-timer will use on bank holidays</t>
  </si>
  <si>
    <t>Number of hours part-timer will use on fixed-closure days</t>
  </si>
  <si>
    <t>Number of personal leave hours remaining</t>
  </si>
  <si>
    <t xml:space="preserve">Click to select relevant calculator    </t>
  </si>
  <si>
    <t>(a)</t>
  </si>
  <si>
    <t>(b)</t>
  </si>
  <si>
    <t>Enter the hours worked on a:-</t>
  </si>
  <si>
    <t>Part-time staff: Full year</t>
  </si>
  <si>
    <t>Part-time staff: Part year</t>
  </si>
  <si>
    <t>Full-time staff: Part year</t>
  </si>
  <si>
    <t>Term-time only workers</t>
  </si>
  <si>
    <t>6.</t>
  </si>
  <si>
    <t>Holiday for short-term casual workers</t>
  </si>
  <si>
    <t>University support staff</t>
  </si>
  <si>
    <t>Whit Clin Psychologists</t>
  </si>
  <si>
    <t>Clinical Researcher E62</t>
  </si>
  <si>
    <t>Enter hours worked in the month:</t>
  </si>
  <si>
    <t>Hours leave to be taken (and paid):</t>
  </si>
  <si>
    <t xml:space="preserve">  (round up to nearest half hour)</t>
  </si>
  <si>
    <t>(8wks * 3terms*5days=number of working days) * (hours per week / 5days=hours per day)</t>
  </si>
  <si>
    <t>Proportion of hours worked shown (PT)</t>
  </si>
  <si>
    <t>terms</t>
  </si>
  <si>
    <t>terms LoV</t>
  </si>
  <si>
    <t>J / TermsNo</t>
  </si>
  <si>
    <t>Saturday</t>
  </si>
  <si>
    <t>Sunday</t>
  </si>
  <si>
    <t>Pro-rata monthly salary</t>
  </si>
  <si>
    <t>Additional calculation if for a leaver:</t>
  </si>
  <si>
    <t>Number of personal leave hours used</t>
  </si>
  <si>
    <t>Number of hours owed</t>
  </si>
  <si>
    <t>Pro rata entitlement for part-year work in hours</t>
  </si>
  <si>
    <t>Holiday entitlement (FTE - shown in days)</t>
  </si>
  <si>
    <t>Long service extra leave entitlement in days</t>
  </si>
  <si>
    <t>Continuous service date (employment start date)</t>
  </si>
  <si>
    <t>Pro-rata salary per term shown</t>
  </si>
  <si>
    <t>Name:</t>
  </si>
  <si>
    <t>Department:</t>
  </si>
  <si>
    <t>Personnel number:</t>
  </si>
  <si>
    <t>This includes all bank holidays and fixed-closure days</t>
  </si>
  <si>
    <t>Eg if holiday year is October - September and a new employee starts on 15 May they will work 4.5 months in that holiday year</t>
  </si>
  <si>
    <t>Carry over days</t>
  </si>
  <si>
    <t>FULL-TIME STAFF: CALCULATING A PART YEAR'S HOLIDAY ENTITLEMENT</t>
  </si>
  <si>
    <t>FOR LEAVERS ONLY: Enter number of 'carry over' days</t>
  </si>
  <si>
    <t xml:space="preserve">Enter months worked in the holiday year </t>
  </si>
  <si>
    <t>Enter number of 'carry over' days from previous holiday year</t>
  </si>
  <si>
    <t xml:space="preserve"> * 1 full day = 7.5 hours for academic-related </t>
  </si>
  <si>
    <t>Enter number of hours worked per week</t>
  </si>
  <si>
    <t>FTE Hours worked per year for grade shown</t>
  </si>
  <si>
    <t>Enter FTE annual salary</t>
  </si>
  <si>
    <t>Good Friday</t>
  </si>
  <si>
    <t>Easter Monday</t>
  </si>
  <si>
    <t>Spring bank holiday</t>
  </si>
  <si>
    <t>Summer bank holiday</t>
  </si>
  <si>
    <t>Weeks per term</t>
  </si>
  <si>
    <t>*Includes one extra nominal week</t>
  </si>
  <si>
    <t xml:space="preserve">Enter total annual bank holiday hours in holiday year if </t>
  </si>
  <si>
    <t>employee is not required to work bank holidays during term-time</t>
  </si>
  <si>
    <t>Pro-rata salary shown per annum</t>
  </si>
  <si>
    <t>Salary is paid on a monthly basis spread equally through the year and would take account of an additional nominal week at the end of each term of working weeks for annual leave owed but not taken during term-time.</t>
  </si>
  <si>
    <t xml:space="preserve"> and 7.3 hours for support staff</t>
  </si>
  <si>
    <t>Weekly salary (spread over term-time only)</t>
  </si>
  <si>
    <t>CASUAL WORKERS AND VARIABLE HOURS EMPLOYEES</t>
  </si>
  <si>
    <t>FTE Leave entitlement</t>
  </si>
  <si>
    <t xml:space="preserve"> (including public holidays and fixed-closure days)</t>
  </si>
  <si>
    <t>Clinical Researcher E62/E64/E65/E66</t>
  </si>
  <si>
    <t>House Officer E74/E75</t>
  </si>
  <si>
    <t xml:space="preserve"> *eg If employee works 8 weeks per </t>
  </si>
  <si>
    <t xml:space="preserve"> term over 3 terms, then enter '24' (8 x 3)</t>
  </si>
  <si>
    <t>Grade (select from dropdown)</t>
  </si>
  <si>
    <t>Long service entitlement (select from dropdown)</t>
  </si>
  <si>
    <t>Long service extra days entitlement (select from dropdown)</t>
  </si>
  <si>
    <t>Number of terms (select from drop down)</t>
  </si>
  <si>
    <t>Long service extra days entitlement</t>
  </si>
  <si>
    <t xml:space="preserve">Short-term casual workers accrue holiday on a monthly basis (pro-rata to 28 days per annum, inclusive of public holidays and fixed-closure days) </t>
  </si>
  <si>
    <t>to be paid submitted to payroll in the usual way.</t>
  </si>
  <si>
    <t>When the leave will be taken should be agreed with the worker, recorded on a leave record in the department, and the hours</t>
  </si>
  <si>
    <t xml:space="preserve">Name: </t>
  </si>
  <si>
    <t xml:space="preserve">Personnel number: </t>
  </si>
  <si>
    <t xml:space="preserve">Department: </t>
  </si>
  <si>
    <t xml:space="preserve"> </t>
  </si>
  <si>
    <t xml:space="preserve"> (round up to nearest half hour)</t>
  </si>
  <si>
    <t>Pro-rata entitlement in hours*</t>
  </si>
  <si>
    <t xml:space="preserve"> *NB Use this figure to work out holiday entitlement for 'part-time - part-year' in the next tab</t>
  </si>
  <si>
    <t xml:space="preserve"> *NB This cell can be overwritten, if required.</t>
  </si>
  <si>
    <t>Part-time - Full Year</t>
  </si>
  <si>
    <t>Part-time - Part Year</t>
  </si>
  <si>
    <t>Full-time - Part Year</t>
  </si>
  <si>
    <t>If you need to calculate holiday entitlement for an employee whose hours change part-way through the leave year, please carry out two (or more) separate calculations using the following tabs, as appropriate:</t>
  </si>
  <si>
    <t>Fixed-closure and bank holiday days that fall within this period</t>
  </si>
  <si>
    <t>Pro-rata entitlement (round up to the nearest half day)*</t>
  </si>
  <si>
    <t>Holiday entitlement - personal allowance</t>
  </si>
  <si>
    <t>*Includes all bank holiday / fixed-closure days.</t>
  </si>
  <si>
    <t>(include part months, eg if holiday year is Oct-Sept and new employee starts on 15 May they will work 4.5 months)</t>
  </si>
  <si>
    <t>January - December</t>
  </si>
  <si>
    <t>October - September</t>
  </si>
  <si>
    <t>(oct-sept)</t>
  </si>
  <si>
    <t>(jan-dec)</t>
  </si>
  <si>
    <t>Holiday period (pick from list)</t>
  </si>
  <si>
    <t>oct - sept</t>
  </si>
  <si>
    <t>jan - dec</t>
  </si>
  <si>
    <t>MRC employees</t>
  </si>
  <si>
    <t>Number of bank holidays in this holiday year falling on a:-</t>
  </si>
  <si>
    <t>New Year’s Day</t>
  </si>
  <si>
    <t>Enter how many departmental fixed-closure days fall during this holiday year on a:</t>
  </si>
  <si>
    <t xml:space="preserve">Holiday for variable hours support or academic-related staff with standard 38 days leave entitlement </t>
  </si>
  <si>
    <t>Casual workers and Variable Hours employees</t>
  </si>
  <si>
    <r>
      <t xml:space="preserve">Enter </t>
    </r>
    <r>
      <rPr>
        <b/>
        <u/>
        <sz val="12"/>
        <color indexed="18"/>
        <rFont val="Calibri"/>
        <family val="2"/>
        <scheme val="minor"/>
      </rPr>
      <t>total no.</t>
    </r>
    <r>
      <rPr>
        <b/>
        <sz val="12"/>
        <color indexed="18"/>
        <rFont val="Calibri"/>
        <family val="2"/>
        <scheme val="minor"/>
      </rPr>
      <t xml:space="preserve"> </t>
    </r>
    <r>
      <rPr>
        <sz val="12"/>
        <color indexed="18"/>
        <rFont val="Calibri"/>
        <family val="2"/>
        <scheme val="minor"/>
      </rPr>
      <t xml:space="preserve">of weeks worked during term-time </t>
    </r>
    <r>
      <rPr>
        <b/>
        <u/>
        <sz val="12"/>
        <color indexed="18"/>
        <rFont val="Calibri"/>
        <family val="2"/>
        <scheme val="minor"/>
      </rPr>
      <t>this holiday year</t>
    </r>
    <r>
      <rPr>
        <sz val="12"/>
        <color indexed="18"/>
        <rFont val="Calibri"/>
        <family val="2"/>
        <scheme val="minor"/>
      </rPr>
      <t xml:space="preserve"> </t>
    </r>
  </si>
  <si>
    <t xml:space="preserve">Long service entitlement </t>
  </si>
  <si>
    <r>
      <t xml:space="preserve">You must complete the </t>
    </r>
    <r>
      <rPr>
        <b/>
        <sz val="12"/>
        <color indexed="54"/>
        <rFont val="Calibri"/>
        <family val="2"/>
        <scheme val="minor"/>
      </rPr>
      <t>'Part-time - Full Year'</t>
    </r>
    <r>
      <rPr>
        <sz val="12"/>
        <color indexed="54"/>
        <rFont val="Calibri"/>
        <family val="2"/>
        <scheme val="minor"/>
      </rPr>
      <t xml:space="preserve"> calculator before proceeding with the calculation below. This calculator will pro-rata the holiday entitlement for a part-time member of staff for a part of a year.</t>
    </r>
  </si>
  <si>
    <r>
      <t>Enter number of bank holiday days</t>
    </r>
    <r>
      <rPr>
        <b/>
        <i/>
        <sz val="12"/>
        <color indexed="18"/>
        <rFont val="Calibri"/>
        <family val="2"/>
        <scheme val="minor"/>
      </rPr>
      <t xml:space="preserve"> in period worked</t>
    </r>
    <r>
      <rPr>
        <i/>
        <sz val="12"/>
        <color indexed="18"/>
        <rFont val="Calibri"/>
        <family val="2"/>
        <scheme val="minor"/>
      </rPr>
      <t xml:space="preserve"> (in days): </t>
    </r>
  </si>
  <si>
    <r>
      <t xml:space="preserve">Enter how many fixed closure days fall in your department </t>
    </r>
    <r>
      <rPr>
        <b/>
        <i/>
        <sz val="12"/>
        <color indexed="18"/>
        <rFont val="Calibri"/>
        <family val="2"/>
        <scheme val="minor"/>
      </rPr>
      <t>in period worked</t>
    </r>
    <r>
      <rPr>
        <i/>
        <sz val="12"/>
        <color indexed="18"/>
        <rFont val="Calibri"/>
        <family val="2"/>
        <scheme val="minor"/>
      </rPr>
      <t>:</t>
    </r>
  </si>
  <si>
    <t>Enter months worked in holiday year (include part of a month)</t>
  </si>
  <si>
    <t>To calculate personal leave entitlement (ie after bank holidays and fixed-closure days):</t>
  </si>
  <si>
    <r>
      <t xml:space="preserve">Employment duration in years </t>
    </r>
    <r>
      <rPr>
        <i/>
        <sz val="12"/>
        <color indexed="18"/>
        <rFont val="Calibri"/>
        <family val="2"/>
        <scheme val="minor"/>
      </rPr>
      <t>(as at end of holiday year)</t>
    </r>
  </si>
  <si>
    <r>
      <t xml:space="preserve">This calculator will pro-rate the holiday entitlement for a part-time member of staff.  </t>
    </r>
    <r>
      <rPr>
        <b/>
        <sz val="12"/>
        <color indexed="54"/>
        <rFont val="Calibri"/>
        <family val="2"/>
        <scheme val="minor"/>
      </rPr>
      <t>Section (a)</t>
    </r>
    <r>
      <rPr>
        <sz val="12"/>
        <color indexed="54"/>
        <rFont val="Calibri"/>
        <family val="2"/>
        <scheme val="minor"/>
      </rPr>
      <t xml:space="preserve"> will calculate the total number of hours holiday to which the part-timer is entitled (including all bank holidays and fixed-closure days). </t>
    </r>
    <r>
      <rPr>
        <b/>
        <sz val="12"/>
        <color indexed="54"/>
        <rFont val="Calibri"/>
        <family val="2"/>
        <scheme val="minor"/>
      </rPr>
      <t>Section (b)</t>
    </r>
    <r>
      <rPr>
        <sz val="12"/>
        <color indexed="54"/>
        <rFont val="Calibri"/>
        <family val="2"/>
        <scheme val="minor"/>
      </rPr>
      <t xml:space="preserve"> can then be used to work out how many hours the employee will be able to take as personal leave, taking account of the leave used on bank holiday and fixed-closure days. Cells shown in yellow will be automatically completed by the calculator and rely on the data entered into the white cells.</t>
    </r>
  </si>
  <si>
    <r>
      <t xml:space="preserve">To calculate personal leave entitlement (ie </t>
    </r>
    <r>
      <rPr>
        <b/>
        <i/>
        <u/>
        <sz val="12"/>
        <color indexed="18"/>
        <rFont val="Calibri"/>
        <family val="2"/>
        <scheme val="minor"/>
      </rPr>
      <t>after</t>
    </r>
    <r>
      <rPr>
        <b/>
        <i/>
        <sz val="12"/>
        <color indexed="18"/>
        <rFont val="Calibri"/>
        <family val="2"/>
        <scheme val="minor"/>
      </rPr>
      <t xml:space="preserve"> bank holidays and fixed-closure days)</t>
    </r>
  </si>
  <si>
    <r>
      <t xml:space="preserve">Enter part-timer's full year entitlement in hours </t>
    </r>
    <r>
      <rPr>
        <i/>
        <sz val="12"/>
        <color indexed="18"/>
        <rFont val="Calibri"/>
        <family val="2"/>
        <scheme val="minor"/>
      </rPr>
      <t>(from cell E27 in the Part-time Full Year tab)</t>
    </r>
    <r>
      <rPr>
        <sz val="12"/>
        <color indexed="18"/>
        <rFont val="Calibri"/>
        <family val="2"/>
        <scheme val="minor"/>
      </rPr>
      <t>:</t>
    </r>
  </si>
  <si>
    <t xml:space="preserve">Early May bank holiday </t>
  </si>
  <si>
    <t>Christmas Day (substitute)</t>
  </si>
  <si>
    <r>
      <t>Please note</t>
    </r>
    <r>
      <rPr>
        <sz val="12"/>
        <color indexed="18"/>
        <rFont val="Calibri"/>
        <family val="2"/>
        <scheme val="minor"/>
      </rPr>
      <t xml:space="preserve"> - these calculators should only be used in situations where the standard terms and conditions for the grade are applicable.  If in doubt, the calculation should be carried out manually using the advice on the HR Support website.</t>
    </r>
  </si>
  <si>
    <r>
      <t xml:space="preserve">NB Date must be written in </t>
    </r>
    <r>
      <rPr>
        <b/>
        <i/>
        <sz val="14"/>
        <rFont val="Calibri"/>
        <family val="2"/>
        <scheme val="minor"/>
      </rPr>
      <t>dd/mm/yyyy</t>
    </r>
    <r>
      <rPr>
        <i/>
        <sz val="14"/>
        <rFont val="Calibri"/>
        <family val="2"/>
        <scheme val="minor"/>
      </rPr>
      <t xml:space="preserve"> format</t>
    </r>
  </si>
  <si>
    <t>Bank Holidays 2021/22</t>
  </si>
  <si>
    <t>Boxing Day (substitute)</t>
  </si>
  <si>
    <t>Platinum Jubilee holiday</t>
  </si>
  <si>
    <t>2021/22</t>
  </si>
  <si>
    <t>Number of actual working hours</t>
  </si>
  <si>
    <t>(if not known please see HR support website for advice - pick number of days entitled to from list)</t>
  </si>
  <si>
    <t>If not known, please refer to HR support website</t>
  </si>
  <si>
    <t>Last updated 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</si>
</sst>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quot;£&quot;#,##0.00"/>
    <numFmt numFmtId="166" formatCode="0.0%"/>
    <numFmt numFmtId="167" formatCode="&quot;£&quot;#,##0"/>
  </numFmts>
  <fonts count="45" x14ac:knownFonts="1">
    <font>
      <sz val="8"/>
      <name val="Times New Roman"/>
      <family val="1"/>
    </font>
    <font>
      <sz val="10"/>
      <name val="Arial"/>
    </font>
    <font>
      <u/>
      <sz val="10"/>
      <color indexed="12"/>
      <name val="Arial"/>
      <family val="2"/>
    </font>
    <font>
      <sz val="12"/>
      <name val="Times New Roman"/>
      <family val="1"/>
    </font>
    <font>
      <b/>
      <sz val="14"/>
      <name val="Times New Roman"/>
      <family val="1"/>
    </font>
    <font>
      <b/>
      <sz val="12"/>
      <name val="Times New Roman"/>
      <family val="1"/>
    </font>
    <font>
      <i/>
      <sz val="12"/>
      <name val="Times New Roman"/>
      <family val="1"/>
    </font>
    <font>
      <sz val="12"/>
      <color rgb="FFFF0000"/>
      <name val="Times New Roman"/>
      <family val="1"/>
    </font>
    <font>
      <sz val="12"/>
      <name val="Calibri"/>
      <family val="2"/>
      <scheme val="minor"/>
    </font>
    <font>
      <u/>
      <sz val="12"/>
      <color indexed="18"/>
      <name val="Calibri"/>
      <family val="2"/>
      <scheme val="minor"/>
    </font>
    <font>
      <sz val="12"/>
      <color indexed="18"/>
      <name val="Calibri"/>
      <family val="2"/>
      <scheme val="minor"/>
    </font>
    <font>
      <b/>
      <sz val="12"/>
      <color indexed="18"/>
      <name val="Calibri"/>
      <family val="2"/>
      <scheme val="minor"/>
    </font>
    <font>
      <b/>
      <i/>
      <sz val="12"/>
      <color indexed="18"/>
      <name val="Calibri"/>
      <family val="2"/>
      <scheme val="minor"/>
    </font>
    <font>
      <i/>
      <sz val="12"/>
      <color indexed="18"/>
      <name val="Calibri"/>
      <family val="2"/>
      <scheme val="minor"/>
    </font>
    <font>
      <sz val="12"/>
      <color indexed="54"/>
      <name val="Calibri"/>
      <family val="2"/>
      <scheme val="minor"/>
    </font>
    <font>
      <b/>
      <sz val="12"/>
      <name val="Calibri"/>
      <family val="2"/>
      <scheme val="minor"/>
    </font>
    <font>
      <sz val="10"/>
      <name val="Calibri"/>
      <family val="2"/>
      <scheme val="minor"/>
    </font>
    <font>
      <b/>
      <sz val="11"/>
      <color indexed="18"/>
      <name val="Calibri"/>
      <family val="2"/>
      <scheme val="minor"/>
    </font>
    <font>
      <i/>
      <sz val="10"/>
      <color indexed="18"/>
      <name val="Calibri"/>
      <family val="2"/>
      <scheme val="minor"/>
    </font>
    <font>
      <sz val="10"/>
      <color indexed="18"/>
      <name val="Calibri"/>
      <family val="2"/>
      <scheme val="minor"/>
    </font>
    <font>
      <sz val="12"/>
      <color rgb="FFFF0000"/>
      <name val="Calibri"/>
      <family val="2"/>
      <scheme val="minor"/>
    </font>
    <font>
      <b/>
      <sz val="18"/>
      <color indexed="9"/>
      <name val="Calibri"/>
      <family val="2"/>
      <scheme val="minor"/>
    </font>
    <font>
      <sz val="10"/>
      <color indexed="9"/>
      <name val="Calibri"/>
      <family val="2"/>
      <scheme val="minor"/>
    </font>
    <font>
      <b/>
      <sz val="14"/>
      <name val="Calibri"/>
      <family val="2"/>
      <scheme val="minor"/>
    </font>
    <font>
      <sz val="14"/>
      <color indexed="9"/>
      <name val="Calibri"/>
      <family val="2"/>
      <scheme val="minor"/>
    </font>
    <font>
      <u/>
      <sz val="14"/>
      <color indexed="12"/>
      <name val="Calibri"/>
      <family val="2"/>
      <scheme val="minor"/>
    </font>
    <font>
      <sz val="14"/>
      <name val="Calibri"/>
      <family val="2"/>
      <scheme val="minor"/>
    </font>
    <font>
      <sz val="14"/>
      <color indexed="18"/>
      <name val="Calibri"/>
      <family val="2"/>
      <scheme val="minor"/>
    </font>
    <font>
      <b/>
      <sz val="14"/>
      <color indexed="18"/>
      <name val="Calibri"/>
      <family val="2"/>
      <scheme val="minor"/>
    </font>
    <font>
      <i/>
      <sz val="14"/>
      <color indexed="18"/>
      <name val="Calibri"/>
      <family val="2"/>
      <scheme val="minor"/>
    </font>
    <font>
      <sz val="12"/>
      <color theme="4" tint="-0.499984740745262"/>
      <name val="Calibri"/>
      <family val="2"/>
      <scheme val="minor"/>
    </font>
    <font>
      <sz val="11"/>
      <name val="Calibri"/>
      <family val="2"/>
      <scheme val="minor"/>
    </font>
    <font>
      <u/>
      <sz val="12"/>
      <color indexed="12"/>
      <name val="Calibri"/>
      <family val="2"/>
      <scheme val="minor"/>
    </font>
    <font>
      <i/>
      <sz val="11"/>
      <color indexed="18"/>
      <name val="Calibri"/>
      <family val="2"/>
      <scheme val="minor"/>
    </font>
    <font>
      <i/>
      <sz val="12"/>
      <name val="Calibri"/>
      <family val="2"/>
      <scheme val="minor"/>
    </font>
    <font>
      <b/>
      <u/>
      <sz val="12"/>
      <color indexed="18"/>
      <name val="Calibri"/>
      <family val="2"/>
      <scheme val="minor"/>
    </font>
    <font>
      <b/>
      <sz val="12"/>
      <color indexed="54"/>
      <name val="Calibri"/>
      <family val="2"/>
      <scheme val="minor"/>
    </font>
    <font>
      <i/>
      <sz val="12"/>
      <color indexed="12"/>
      <name val="Calibri"/>
      <family val="2"/>
      <scheme val="minor"/>
    </font>
    <font>
      <b/>
      <i/>
      <u/>
      <sz val="12"/>
      <color indexed="18"/>
      <name val="Calibri"/>
      <family val="2"/>
      <scheme val="minor"/>
    </font>
    <font>
      <i/>
      <sz val="11"/>
      <color rgb="FFC00000"/>
      <name val="Calibri"/>
      <family val="2"/>
      <scheme val="minor"/>
    </font>
    <font>
      <i/>
      <sz val="11"/>
      <name val="Calibri"/>
      <family val="2"/>
      <scheme val="minor"/>
    </font>
    <font>
      <sz val="12"/>
      <color theme="0" tint="-0.499984740745262"/>
      <name val="Calibri"/>
      <family val="2"/>
      <scheme val="minor"/>
    </font>
    <font>
      <i/>
      <sz val="14"/>
      <name val="Calibri"/>
      <family val="2"/>
      <scheme val="minor"/>
    </font>
    <font>
      <b/>
      <i/>
      <sz val="14"/>
      <name val="Calibri"/>
      <family val="2"/>
      <scheme val="minor"/>
    </font>
    <font>
      <b/>
      <sz val="14"/>
      <color theme="3"/>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18"/>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3F4B6"/>
        <bgColor indexed="64"/>
      </patternFill>
    </fill>
    <fill>
      <patternFill patternType="solid">
        <fgColor theme="6" tint="0.79998168889431442"/>
        <bgColor indexed="64"/>
      </patternFill>
    </fill>
    <fill>
      <patternFill patternType="solid">
        <fgColor theme="0" tint="-4.9989318521683403E-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311">
    <xf numFmtId="0" fontId="0" fillId="0" borderId="0" xfId="0"/>
    <xf numFmtId="0" fontId="3" fillId="0" borderId="0" xfId="0" applyFont="1" applyProtection="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0" fontId="3" fillId="0" borderId="0" xfId="0" applyFont="1" applyAlignment="1" applyProtection="1">
      <alignment horizontal="center"/>
      <protection locked="0"/>
    </xf>
    <xf numFmtId="0" fontId="3" fillId="0" borderId="2"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3" fillId="3" borderId="1" xfId="0" applyFont="1" applyFill="1" applyBorder="1" applyAlignment="1" applyProtection="1">
      <alignment horizontal="center"/>
      <protection locked="0"/>
    </xf>
    <xf numFmtId="0" fontId="3" fillId="0" borderId="2" xfId="0" applyFont="1" applyBorder="1" applyAlignment="1">
      <alignment horizontal="center" vertical="top" wrapText="1"/>
    </xf>
    <xf numFmtId="0" fontId="3" fillId="0" borderId="1" xfId="0" applyFont="1" applyFill="1" applyBorder="1" applyAlignment="1" applyProtection="1">
      <alignment horizontal="center" vertical="center"/>
    </xf>
    <xf numFmtId="0" fontId="3" fillId="2" borderId="0" xfId="0" applyFont="1" applyFill="1" applyProtection="1"/>
    <xf numFmtId="0" fontId="3" fillId="2" borderId="0" xfId="0" applyFont="1" applyFill="1" applyBorder="1" applyAlignment="1" applyProtection="1">
      <alignment horizontal="center" vertical="top" wrapText="1"/>
    </xf>
    <xf numFmtId="0" fontId="3" fillId="0" borderId="0" xfId="0" applyFont="1" applyProtection="1"/>
    <xf numFmtId="0" fontId="3" fillId="2" borderId="1" xfId="0" applyFont="1" applyFill="1" applyBorder="1" applyAlignment="1" applyProtection="1">
      <alignment horizontal="right" vertical="center"/>
    </xf>
    <xf numFmtId="0" fontId="3" fillId="2" borderId="0" xfId="0" quotePrefix="1" applyFont="1" applyFill="1" applyAlignment="1" applyProtection="1">
      <alignment horizontal="left"/>
    </xf>
    <xf numFmtId="0" fontId="3" fillId="2" borderId="1" xfId="0" applyFont="1" applyFill="1" applyBorder="1" applyProtection="1"/>
    <xf numFmtId="2" fontId="3" fillId="4" borderId="1" xfId="0" applyNumberFormat="1" applyFont="1" applyFill="1" applyBorder="1" applyAlignment="1" applyProtection="1">
      <alignment horizontal="center" vertical="center"/>
    </xf>
    <xf numFmtId="0" fontId="5" fillId="2" borderId="0" xfId="0" applyFont="1" applyFill="1" applyProtection="1"/>
    <xf numFmtId="0" fontId="4" fillId="2" borderId="0" xfId="0" applyFont="1" applyFill="1" applyProtection="1"/>
    <xf numFmtId="0" fontId="6" fillId="2" borderId="0" xfId="0" applyFont="1" applyFill="1" applyProtection="1"/>
    <xf numFmtId="164" fontId="3" fillId="2" borderId="1" xfId="0" applyNumberFormat="1" applyFont="1" applyFill="1" applyBorder="1" applyAlignment="1" applyProtection="1">
      <alignment horizontal="center" vertical="center"/>
    </xf>
    <xf numFmtId="166" fontId="3" fillId="2" borderId="1" xfId="0" applyNumberFormat="1" applyFont="1" applyFill="1" applyBorder="1" applyAlignment="1" applyProtection="1">
      <alignment horizontal="center" vertical="center"/>
    </xf>
    <xf numFmtId="165" fontId="3" fillId="2" borderId="1" xfId="0" applyNumberFormat="1" applyFont="1" applyFill="1" applyBorder="1" applyAlignment="1" applyProtection="1">
      <alignment horizontal="center" vertical="center"/>
    </xf>
    <xf numFmtId="10" fontId="3" fillId="2" borderId="1" xfId="0" applyNumberFormat="1" applyFont="1" applyFill="1" applyBorder="1" applyAlignment="1" applyProtection="1">
      <alignment horizontal="center" vertical="center"/>
    </xf>
    <xf numFmtId="0" fontId="7" fillId="0" borderId="0" xfId="0" applyFont="1" applyProtection="1">
      <protection locked="0"/>
    </xf>
    <xf numFmtId="0" fontId="8" fillId="2" borderId="0" xfId="0" applyFont="1" applyFill="1" applyProtection="1"/>
    <xf numFmtId="0" fontId="8" fillId="2" borderId="0" xfId="0" applyFont="1" applyFill="1" applyBorder="1" applyProtection="1"/>
    <xf numFmtId="0" fontId="8" fillId="2" borderId="0" xfId="0" applyFont="1" applyFill="1" applyBorder="1" applyAlignment="1" applyProtection="1">
      <alignment horizontal="center" vertical="top" wrapText="1"/>
    </xf>
    <xf numFmtId="0" fontId="9" fillId="2" borderId="0" xfId="1" applyFont="1" applyFill="1" applyAlignment="1" applyProtection="1"/>
    <xf numFmtId="0" fontId="10" fillId="4" borderId="1" xfId="0" applyFont="1" applyFill="1" applyBorder="1" applyAlignment="1" applyProtection="1">
      <alignment horizontal="center" vertical="center"/>
    </xf>
    <xf numFmtId="2" fontId="10" fillId="2" borderId="1" xfId="0" applyNumberFormat="1" applyFont="1" applyFill="1" applyBorder="1" applyAlignment="1" applyProtection="1">
      <alignment horizontal="center" vertical="center"/>
      <protection locked="0"/>
    </xf>
    <xf numFmtId="2" fontId="10" fillId="5" borderId="1" xfId="0" applyNumberFormat="1" applyFont="1" applyFill="1" applyBorder="1" applyAlignment="1" applyProtection="1">
      <alignment horizontal="center" vertical="center"/>
    </xf>
    <xf numFmtId="0" fontId="8" fillId="7" borderId="0" xfId="0" applyFont="1" applyFill="1" applyProtection="1"/>
    <xf numFmtId="0" fontId="10" fillId="7" borderId="0" xfId="0" applyFont="1" applyFill="1" applyBorder="1" applyAlignment="1" applyProtection="1">
      <alignment horizontal="center" vertical="top" wrapText="1"/>
    </xf>
    <xf numFmtId="0" fontId="10" fillId="7" borderId="1" xfId="0" applyFont="1" applyFill="1" applyBorder="1" applyAlignment="1" applyProtection="1">
      <alignment horizontal="center" vertical="center"/>
      <protection locked="0"/>
    </xf>
    <xf numFmtId="0" fontId="10" fillId="2" borderId="0" xfId="0" applyFont="1" applyFill="1" applyBorder="1" applyProtection="1"/>
    <xf numFmtId="2" fontId="10" fillId="2" borderId="0" xfId="0" applyNumberFormat="1" applyFont="1" applyFill="1" applyBorder="1" applyProtection="1"/>
    <xf numFmtId="0" fontId="8" fillId="8" borderId="8" xfId="0" applyFont="1" applyFill="1" applyBorder="1" applyProtection="1"/>
    <xf numFmtId="0" fontId="8" fillId="8" borderId="3" xfId="0" applyFont="1" applyFill="1" applyBorder="1" applyProtection="1"/>
    <xf numFmtId="0" fontId="11" fillId="8" borderId="0" xfId="0" applyFont="1" applyFill="1" applyBorder="1" applyAlignment="1" applyProtection="1">
      <alignment horizontal="left" vertical="top" wrapText="1"/>
    </xf>
    <xf numFmtId="0" fontId="11" fillId="8" borderId="4" xfId="0" applyFont="1" applyFill="1" applyBorder="1" applyAlignment="1" applyProtection="1">
      <alignment horizontal="left" vertical="top" wrapText="1"/>
    </xf>
    <xf numFmtId="0" fontId="8" fillId="8" borderId="0" xfId="0" applyFont="1" applyFill="1" applyBorder="1" applyProtection="1"/>
    <xf numFmtId="0" fontId="10" fillId="8" borderId="0" xfId="0" applyFont="1" applyFill="1" applyBorder="1" applyAlignment="1" applyProtection="1">
      <alignment horizontal="center" vertical="top" wrapText="1"/>
    </xf>
    <xf numFmtId="0" fontId="10" fillId="8" borderId="4" xfId="0" applyFont="1" applyFill="1" applyBorder="1" applyAlignment="1" applyProtection="1">
      <alignment horizontal="center" vertical="top" wrapText="1"/>
    </xf>
    <xf numFmtId="0" fontId="10" fillId="8" borderId="0" xfId="0" applyFont="1" applyFill="1" applyBorder="1" applyProtection="1"/>
    <xf numFmtId="0" fontId="10" fillId="8" borderId="4" xfId="0" applyFont="1" applyFill="1" applyBorder="1" applyProtection="1"/>
    <xf numFmtId="0" fontId="10" fillId="8" borderId="0" xfId="0" applyFont="1" applyFill="1" applyBorder="1" applyAlignment="1" applyProtection="1">
      <alignment horizontal="left"/>
    </xf>
    <xf numFmtId="0" fontId="12" fillId="8" borderId="0" xfId="0" applyFont="1" applyFill="1" applyBorder="1" applyProtection="1"/>
    <xf numFmtId="0" fontId="13" fillId="8" borderId="0" xfId="0" applyFont="1" applyFill="1" applyBorder="1" applyProtection="1"/>
    <xf numFmtId="0" fontId="8" fillId="8" borderId="4" xfId="0" applyFont="1" applyFill="1" applyBorder="1" applyProtection="1"/>
    <xf numFmtId="0" fontId="8" fillId="8" borderId="5" xfId="0" applyFont="1" applyFill="1" applyBorder="1" applyProtection="1"/>
    <xf numFmtId="0" fontId="8" fillId="8" borderId="9" xfId="0" applyFont="1" applyFill="1" applyBorder="1" applyProtection="1"/>
    <xf numFmtId="0" fontId="8" fillId="8" borderId="6" xfId="0" applyFont="1" applyFill="1" applyBorder="1" applyProtection="1"/>
    <xf numFmtId="0" fontId="9" fillId="8" borderId="0" xfId="1" applyFont="1" applyFill="1" applyBorder="1" applyAlignment="1" applyProtection="1"/>
    <xf numFmtId="0" fontId="10" fillId="8" borderId="9" xfId="0" applyFont="1" applyFill="1" applyBorder="1" applyProtection="1"/>
    <xf numFmtId="0" fontId="10" fillId="8" borderId="4" xfId="0" applyFont="1" applyFill="1" applyBorder="1" applyAlignment="1" applyProtection="1">
      <alignment horizontal="center" vertical="center"/>
    </xf>
    <xf numFmtId="14" fontId="10" fillId="8" borderId="4" xfId="0" applyNumberFormat="1" applyFont="1" applyFill="1" applyBorder="1" applyAlignment="1" applyProtection="1">
      <alignment horizontal="center" vertical="center"/>
    </xf>
    <xf numFmtId="14" fontId="10" fillId="0" borderId="1" xfId="0" applyNumberFormat="1" applyFont="1" applyFill="1" applyBorder="1" applyAlignment="1" applyProtection="1">
      <alignment horizontal="center" vertical="center"/>
      <protection locked="0"/>
    </xf>
    <xf numFmtId="0" fontId="8" fillId="2" borderId="0" xfId="0" applyFont="1" applyFill="1" applyProtection="1">
      <protection locked="0"/>
    </xf>
    <xf numFmtId="0" fontId="10" fillId="2" borderId="0" xfId="0" applyFont="1" applyFill="1" applyProtection="1">
      <protection locked="0"/>
    </xf>
    <xf numFmtId="0" fontId="10" fillId="7" borderId="0" xfId="0" applyFont="1" applyFill="1" applyBorder="1" applyAlignment="1" applyProtection="1">
      <alignment horizontal="center" vertical="top" wrapText="1"/>
      <protection locked="0"/>
    </xf>
    <xf numFmtId="0" fontId="8" fillId="7" borderId="0" xfId="0" applyFont="1" applyFill="1" applyProtection="1">
      <protection locked="0"/>
    </xf>
    <xf numFmtId="0" fontId="9" fillId="7" borderId="0" xfId="1" applyFont="1" applyFill="1" applyAlignment="1" applyProtection="1">
      <protection locked="0"/>
    </xf>
    <xf numFmtId="0" fontId="14" fillId="8" borderId="4" xfId="0" applyFont="1" applyFill="1" applyBorder="1" applyAlignment="1" applyProtection="1">
      <alignment horizontal="left" vertical="top" wrapText="1"/>
    </xf>
    <xf numFmtId="0" fontId="11" fillId="8" borderId="3" xfId="0" applyFont="1" applyFill="1" applyBorder="1" applyProtection="1"/>
    <xf numFmtId="0" fontId="11" fillId="0" borderId="0" xfId="0" applyFont="1" applyFill="1" applyBorder="1" applyAlignment="1" applyProtection="1">
      <alignment horizontal="left" vertical="top" wrapText="1"/>
    </xf>
    <xf numFmtId="0" fontId="10" fillId="0" borderId="0" xfId="0" applyFont="1" applyFill="1" applyBorder="1" applyAlignment="1" applyProtection="1">
      <alignment horizontal="center" vertical="top" wrapText="1"/>
    </xf>
    <xf numFmtId="0" fontId="15" fillId="8" borderId="3" xfId="0" applyFont="1" applyFill="1" applyBorder="1" applyProtection="1"/>
    <xf numFmtId="0" fontId="10" fillId="8" borderId="0" xfId="0" applyFont="1" applyFill="1" applyBorder="1" applyAlignment="1" applyProtection="1">
      <alignment horizontal="right"/>
    </xf>
    <xf numFmtId="2" fontId="10" fillId="2" borderId="12" xfId="0" applyNumberFormat="1" applyFont="1" applyFill="1" applyBorder="1" applyAlignment="1" applyProtection="1">
      <alignment horizontal="center" vertical="center"/>
      <protection locked="0"/>
    </xf>
    <xf numFmtId="2" fontId="8" fillId="2" borderId="12" xfId="0" applyNumberFormat="1"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xf>
    <xf numFmtId="1" fontId="8" fillId="2" borderId="12" xfId="0" applyNumberFormat="1" applyFont="1" applyFill="1" applyBorder="1" applyAlignment="1" applyProtection="1">
      <alignment horizontal="center" vertical="center"/>
      <protection locked="0"/>
    </xf>
    <xf numFmtId="2" fontId="8" fillId="4" borderId="12" xfId="0" applyNumberFormat="1" applyFont="1" applyFill="1" applyBorder="1" applyAlignment="1" applyProtection="1">
      <alignment horizontal="center" vertical="center"/>
    </xf>
    <xf numFmtId="2" fontId="8" fillId="4" borderId="13" xfId="0" applyNumberFormat="1" applyFont="1" applyFill="1" applyBorder="1" applyAlignment="1" applyProtection="1">
      <alignment horizontal="center" vertical="center"/>
    </xf>
    <xf numFmtId="2" fontId="8" fillId="5" borderId="1" xfId="0" applyNumberFormat="1" applyFont="1" applyFill="1" applyBorder="1" applyAlignment="1" applyProtection="1">
      <alignment horizontal="center" vertical="center"/>
    </xf>
    <xf numFmtId="164" fontId="10" fillId="4" borderId="1" xfId="0" applyNumberFormat="1" applyFont="1" applyFill="1" applyBorder="1" applyAlignment="1" applyProtection="1">
      <alignment horizontal="center" vertical="center"/>
    </xf>
    <xf numFmtId="0" fontId="10" fillId="8" borderId="4" xfId="0" applyFont="1" applyFill="1" applyBorder="1" applyProtection="1">
      <protection locked="0"/>
    </xf>
    <xf numFmtId="0" fontId="10" fillId="7" borderId="0" xfId="0" applyFont="1" applyFill="1" applyBorder="1" applyProtection="1">
      <protection locked="0"/>
    </xf>
    <xf numFmtId="0" fontId="10" fillId="0" borderId="0" xfId="0" applyFont="1" applyFill="1" applyBorder="1" applyProtection="1">
      <protection locked="0"/>
    </xf>
    <xf numFmtId="0" fontId="10" fillId="0" borderId="0" xfId="0" applyFont="1" applyFill="1" applyBorder="1" applyAlignment="1" applyProtection="1">
      <alignment horizontal="center" vertical="center"/>
      <protection locked="0"/>
    </xf>
    <xf numFmtId="0" fontId="10" fillId="9" borderId="1" xfId="0" applyFont="1" applyFill="1" applyBorder="1" applyAlignment="1" applyProtection="1">
      <alignment horizontal="center" vertical="center"/>
    </xf>
    <xf numFmtId="0" fontId="13" fillId="8" borderId="0" xfId="0" applyFont="1" applyFill="1" applyBorder="1" applyAlignment="1" applyProtection="1"/>
    <xf numFmtId="2" fontId="10" fillId="8" borderId="0" xfId="0" applyNumberFormat="1" applyFont="1" applyFill="1" applyBorder="1" applyAlignment="1" applyProtection="1">
      <alignment horizontal="center" vertical="center"/>
      <protection locked="0"/>
    </xf>
    <xf numFmtId="2" fontId="8" fillId="4" borderId="12" xfId="0" applyNumberFormat="1" applyFont="1" applyFill="1" applyBorder="1" applyAlignment="1" applyProtection="1">
      <alignment horizontal="center"/>
    </xf>
    <xf numFmtId="2" fontId="8" fillId="5" borderId="12" xfId="0" applyNumberFormat="1" applyFont="1" applyFill="1" applyBorder="1" applyAlignment="1" applyProtection="1">
      <alignment horizontal="center" vertical="center"/>
    </xf>
    <xf numFmtId="2" fontId="10" fillId="9" borderId="13" xfId="0" applyNumberFormat="1" applyFont="1" applyFill="1" applyBorder="1" applyAlignment="1" applyProtection="1">
      <alignment horizontal="center" vertical="center"/>
    </xf>
    <xf numFmtId="0" fontId="11" fillId="8" borderId="8" xfId="0" applyFont="1" applyFill="1" applyBorder="1" applyProtection="1"/>
    <xf numFmtId="0" fontId="15" fillId="8" borderId="11" xfId="0" applyFont="1" applyFill="1" applyBorder="1" applyProtection="1"/>
    <xf numFmtId="0" fontId="18" fillId="8" borderId="3" xfId="0" applyFont="1" applyFill="1" applyBorder="1" applyAlignment="1" applyProtection="1">
      <alignment horizontal="left"/>
    </xf>
    <xf numFmtId="0" fontId="18" fillId="8" borderId="3" xfId="0" applyFont="1" applyFill="1" applyBorder="1" applyProtection="1"/>
    <xf numFmtId="164" fontId="10" fillId="2" borderId="1" xfId="0" applyNumberFormat="1" applyFont="1" applyFill="1" applyBorder="1" applyAlignment="1" applyProtection="1">
      <alignment horizontal="center" vertical="center"/>
      <protection locked="0"/>
    </xf>
    <xf numFmtId="0" fontId="10" fillId="8" borderId="4" xfId="0" applyFont="1" applyFill="1" applyBorder="1" applyAlignment="1" applyProtection="1">
      <alignment horizontal="left"/>
    </xf>
    <xf numFmtId="0" fontId="3" fillId="3" borderId="0" xfId="0" applyFont="1" applyFill="1" applyBorder="1" applyAlignment="1" applyProtection="1">
      <alignment horizontal="center"/>
      <protection locked="0"/>
    </xf>
    <xf numFmtId="0" fontId="14" fillId="8" borderId="3" xfId="0" applyFont="1" applyFill="1" applyBorder="1" applyAlignment="1" applyProtection="1">
      <alignment horizontal="center" vertical="center" wrapText="1"/>
    </xf>
    <xf numFmtId="0" fontId="16" fillId="2" borderId="0" xfId="0" applyFont="1" applyFill="1" applyProtection="1"/>
    <xf numFmtId="0" fontId="22" fillId="6" borderId="3" xfId="0" applyFont="1" applyFill="1" applyBorder="1" applyAlignment="1" applyProtection="1">
      <alignment horizontal="left"/>
    </xf>
    <xf numFmtId="0" fontId="22" fillId="6" borderId="4" xfId="0" applyFont="1" applyFill="1" applyBorder="1" applyAlignment="1" applyProtection="1">
      <alignment horizontal="left"/>
    </xf>
    <xf numFmtId="0" fontId="23" fillId="2" borderId="0" xfId="0" applyFont="1" applyFill="1" applyBorder="1" applyAlignment="1" applyProtection="1">
      <alignment horizontal="left" vertical="top" wrapText="1"/>
    </xf>
    <xf numFmtId="0" fontId="17" fillId="8" borderId="4" xfId="0" applyFont="1" applyFill="1" applyBorder="1" applyAlignment="1" applyProtection="1">
      <alignment horizontal="center"/>
    </xf>
    <xf numFmtId="0" fontId="19" fillId="8" borderId="4" xfId="0" applyFont="1" applyFill="1" applyBorder="1" applyAlignment="1" applyProtection="1">
      <alignment horizontal="left"/>
    </xf>
    <xf numFmtId="0" fontId="19" fillId="2" borderId="0" xfId="0" applyFont="1" applyFill="1" applyBorder="1" applyAlignment="1" applyProtection="1">
      <alignment horizontal="right"/>
    </xf>
    <xf numFmtId="0" fontId="19" fillId="2" borderId="0" xfId="0" applyFont="1" applyFill="1" applyBorder="1" applyProtection="1"/>
    <xf numFmtId="0" fontId="16" fillId="2" borderId="0" xfId="0" applyFont="1" applyFill="1" applyAlignment="1" applyProtection="1">
      <alignment horizontal="right"/>
    </xf>
    <xf numFmtId="0" fontId="24" fillId="6" borderId="3" xfId="0" quotePrefix="1" applyFont="1" applyFill="1" applyBorder="1" applyAlignment="1" applyProtection="1">
      <alignment horizontal="center"/>
    </xf>
    <xf numFmtId="0" fontId="25" fillId="8" borderId="4" xfId="1" applyFont="1" applyFill="1" applyBorder="1" applyAlignment="1" applyProtection="1">
      <alignment horizontal="left"/>
    </xf>
    <xf numFmtId="0" fontId="26" fillId="2" borderId="0" xfId="0" applyFont="1" applyFill="1" applyBorder="1" applyProtection="1"/>
    <xf numFmtId="0" fontId="26" fillId="2" borderId="0" xfId="0" applyFont="1" applyFill="1" applyProtection="1"/>
    <xf numFmtId="0" fontId="24" fillId="6" borderId="3" xfId="0" applyFont="1" applyFill="1" applyBorder="1" applyAlignment="1" applyProtection="1">
      <alignment horizontal="center"/>
    </xf>
    <xf numFmtId="0" fontId="27" fillId="8" borderId="4" xfId="0" applyFont="1" applyFill="1" applyBorder="1" applyAlignment="1" applyProtection="1">
      <alignment horizontal="left"/>
    </xf>
    <xf numFmtId="0" fontId="27" fillId="8" borderId="4" xfId="1" applyFont="1" applyFill="1" applyBorder="1" applyAlignment="1" applyProtection="1">
      <alignment horizontal="left"/>
    </xf>
    <xf numFmtId="0" fontId="24" fillId="6" borderId="5" xfId="0" applyFont="1" applyFill="1" applyBorder="1" applyAlignment="1" applyProtection="1">
      <alignment horizontal="right"/>
    </xf>
    <xf numFmtId="0" fontId="29" fillId="2" borderId="0" xfId="0" applyFont="1" applyFill="1" applyBorder="1" applyProtection="1"/>
    <xf numFmtId="0" fontId="8" fillId="0" borderId="0" xfId="0" applyFont="1" applyProtection="1">
      <protection locked="0"/>
    </xf>
    <xf numFmtId="0" fontId="8" fillId="8" borderId="0" xfId="0" applyFont="1" applyFill="1" applyBorder="1" applyProtection="1">
      <protection locked="0"/>
    </xf>
    <xf numFmtId="0" fontId="8" fillId="8" borderId="15" xfId="0" applyFont="1" applyFill="1" applyBorder="1" applyProtection="1">
      <protection locked="0"/>
    </xf>
    <xf numFmtId="0" fontId="8" fillId="8" borderId="17" xfId="0" applyFont="1" applyFill="1" applyBorder="1" applyProtection="1">
      <protection locked="0"/>
    </xf>
    <xf numFmtId="0" fontId="8" fillId="8" borderId="18" xfId="0" applyFont="1" applyFill="1" applyBorder="1" applyProtection="1">
      <protection locked="0"/>
    </xf>
    <xf numFmtId="0" fontId="8" fillId="0" borderId="0" xfId="0" applyFont="1" applyProtection="1"/>
    <xf numFmtId="0" fontId="32" fillId="8" borderId="14" xfId="1" applyFont="1" applyFill="1" applyBorder="1" applyAlignment="1" applyProtection="1"/>
    <xf numFmtId="0" fontId="32" fillId="8" borderId="16" xfId="1" applyFont="1" applyFill="1" applyBorder="1" applyAlignment="1" applyProtection="1"/>
    <xf numFmtId="0" fontId="28" fillId="8" borderId="8" xfId="0" applyFont="1" applyFill="1" applyBorder="1" applyProtection="1"/>
    <xf numFmtId="0" fontId="15" fillId="8" borderId="4" xfId="0" applyFont="1" applyFill="1" applyBorder="1" applyProtection="1"/>
    <xf numFmtId="0" fontId="10" fillId="8" borderId="3" xfId="0" applyFont="1" applyFill="1" applyBorder="1" applyAlignment="1" applyProtection="1">
      <alignment horizontal="right"/>
    </xf>
    <xf numFmtId="0" fontId="34" fillId="8" borderId="21" xfId="0" applyFont="1" applyFill="1" applyBorder="1" applyProtection="1"/>
    <xf numFmtId="0" fontId="8" fillId="2" borderId="1" xfId="0" applyFont="1" applyFill="1" applyBorder="1" applyAlignment="1" applyProtection="1">
      <alignment horizontal="right" vertical="center"/>
    </xf>
    <xf numFmtId="0" fontId="8" fillId="2" borderId="1" xfId="0" applyFont="1" applyFill="1" applyBorder="1" applyProtection="1"/>
    <xf numFmtId="0" fontId="20" fillId="8" borderId="4" xfId="0" applyFont="1" applyFill="1" applyBorder="1" applyProtection="1"/>
    <xf numFmtId="165" fontId="8" fillId="8" borderId="4" xfId="0" applyNumberFormat="1" applyFont="1" applyFill="1" applyBorder="1" applyProtection="1"/>
    <xf numFmtId="0" fontId="12" fillId="8" borderId="19" xfId="0" applyFont="1" applyFill="1" applyBorder="1" applyProtection="1"/>
    <xf numFmtId="165" fontId="8" fillId="0" borderId="0" xfId="0" applyNumberFormat="1" applyFont="1" applyProtection="1">
      <protection locked="0"/>
    </xf>
    <xf numFmtId="2" fontId="8" fillId="0" borderId="0" xfId="0" applyNumberFormat="1" applyFont="1" applyProtection="1">
      <protection locked="0"/>
    </xf>
    <xf numFmtId="0" fontId="8" fillId="0" borderId="0" xfId="0" applyFont="1" applyAlignment="1" applyProtection="1">
      <alignment horizontal="center" vertical="center"/>
      <protection locked="0"/>
    </xf>
    <xf numFmtId="0" fontId="8" fillId="0" borderId="0" xfId="0" applyFont="1" applyFill="1" applyBorder="1" applyProtection="1"/>
    <xf numFmtId="0" fontId="11" fillId="8" borderId="10" xfId="0" applyFont="1" applyFill="1" applyBorder="1" applyProtection="1"/>
    <xf numFmtId="0" fontId="15" fillId="8" borderId="10" xfId="0" applyFont="1" applyFill="1" applyBorder="1" applyProtection="1"/>
    <xf numFmtId="0" fontId="8" fillId="0" borderId="0" xfId="0" applyFont="1" applyBorder="1" applyAlignment="1" applyProtection="1">
      <alignment horizontal="center"/>
      <protection locked="0"/>
    </xf>
    <xf numFmtId="0" fontId="8" fillId="0" borderId="0" xfId="0" applyFont="1" applyBorder="1" applyAlignment="1">
      <alignment horizontal="center" vertical="top" wrapText="1"/>
    </xf>
    <xf numFmtId="0" fontId="8" fillId="8" borderId="10" xfId="2" applyFont="1" applyFill="1" applyBorder="1" applyProtection="1">
      <protection locked="0"/>
    </xf>
    <xf numFmtId="0" fontId="8" fillId="8" borderId="11" xfId="2" applyFont="1" applyFill="1" applyBorder="1" applyProtection="1">
      <protection locked="0"/>
    </xf>
    <xf numFmtId="0" fontId="32" fillId="8" borderId="3" xfId="1" applyFont="1" applyFill="1" applyBorder="1" applyAlignment="1" applyProtection="1"/>
    <xf numFmtId="0" fontId="8" fillId="8" borderId="0" xfId="2" applyFont="1" applyFill="1" applyBorder="1" applyProtection="1"/>
    <xf numFmtId="0" fontId="8" fillId="8" borderId="0" xfId="2" applyFont="1" applyFill="1" applyBorder="1" applyProtection="1">
      <protection locked="0"/>
    </xf>
    <xf numFmtId="0" fontId="8" fillId="8" borderId="4" xfId="2" applyFont="1" applyFill="1" applyBorder="1" applyProtection="1">
      <protection locked="0"/>
    </xf>
    <xf numFmtId="0" fontId="10" fillId="8" borderId="3" xfId="0" quotePrefix="1" applyFont="1" applyFill="1" applyBorder="1" applyProtection="1"/>
    <xf numFmtId="0" fontId="10" fillId="8" borderId="3" xfId="0" applyFont="1" applyFill="1" applyBorder="1" applyProtection="1"/>
    <xf numFmtId="0" fontId="10" fillId="0" borderId="1" xfId="0" applyFont="1" applyFill="1" applyBorder="1" applyAlignment="1" applyProtection="1">
      <alignment horizontal="center" vertical="center"/>
      <protection locked="0"/>
    </xf>
    <xf numFmtId="0" fontId="10" fillId="8" borderId="0" xfId="0" applyFont="1" applyFill="1" applyBorder="1" applyAlignment="1" applyProtection="1">
      <alignment horizontal="center" vertical="center"/>
    </xf>
    <xf numFmtId="0" fontId="10" fillId="5" borderId="1" xfId="0" applyFont="1" applyFill="1" applyBorder="1" applyAlignment="1" applyProtection="1">
      <alignment horizontal="center" vertical="center"/>
    </xf>
    <xf numFmtId="0" fontId="13" fillId="8" borderId="3" xfId="0" applyFont="1" applyFill="1" applyBorder="1" applyProtection="1"/>
    <xf numFmtId="0" fontId="13" fillId="8" borderId="0" xfId="0" applyFont="1" applyFill="1" applyBorder="1" applyAlignment="1" applyProtection="1">
      <alignment horizontal="center" vertical="center"/>
    </xf>
    <xf numFmtId="0" fontId="10" fillId="8" borderId="0" xfId="0" applyFont="1" applyFill="1" applyBorder="1" applyAlignment="1" applyProtection="1">
      <alignment horizontal="center" vertical="center"/>
      <protection locked="0"/>
    </xf>
    <xf numFmtId="0" fontId="10" fillId="8" borderId="5" xfId="0" applyFont="1" applyFill="1" applyBorder="1" applyProtection="1"/>
    <xf numFmtId="0" fontId="8" fillId="8" borderId="9" xfId="2" applyFont="1" applyFill="1" applyBorder="1" applyProtection="1"/>
    <xf numFmtId="0" fontId="8" fillId="8" borderId="9" xfId="2" applyFont="1" applyFill="1" applyBorder="1" applyProtection="1">
      <protection locked="0"/>
    </xf>
    <xf numFmtId="0" fontId="8" fillId="8" borderId="6" xfId="2" applyFont="1" applyFill="1" applyBorder="1" applyProtection="1">
      <protection locked="0"/>
    </xf>
    <xf numFmtId="0" fontId="8" fillId="0" borderId="0" xfId="2" applyFont="1" applyProtection="1">
      <protection locked="0"/>
    </xf>
    <xf numFmtId="0" fontId="8" fillId="0" borderId="0" xfId="2" applyFont="1" applyBorder="1" applyProtection="1">
      <protection locked="0"/>
    </xf>
    <xf numFmtId="0" fontId="10" fillId="0" borderId="0" xfId="0" applyFont="1" applyFill="1" applyProtection="1">
      <protection locked="0"/>
    </xf>
    <xf numFmtId="0" fontId="8" fillId="0" borderId="0" xfId="0" applyFont="1" applyFill="1" applyProtection="1">
      <protection locked="0"/>
    </xf>
    <xf numFmtId="0" fontId="10" fillId="0" borderId="0" xfId="0" quotePrefix="1" applyFont="1" applyFill="1" applyProtection="1">
      <protection locked="0"/>
    </xf>
    <xf numFmtId="0" fontId="35" fillId="2" borderId="0" xfId="1" applyFont="1" applyFill="1" applyAlignment="1" applyProtection="1"/>
    <xf numFmtId="0" fontId="8" fillId="0" borderId="0" xfId="2" applyFont="1" applyProtection="1"/>
    <xf numFmtId="0" fontId="10" fillId="0" borderId="0" xfId="0" applyFont="1" applyFill="1" applyBorder="1" applyProtection="1"/>
    <xf numFmtId="0" fontId="10" fillId="2" borderId="0" xfId="0" applyFont="1" applyFill="1" applyBorder="1" applyAlignment="1" applyProtection="1">
      <alignment horizontal="center" vertical="top" wrapText="1"/>
    </xf>
    <xf numFmtId="0" fontId="11" fillId="8" borderId="0" xfId="0" applyFont="1" applyFill="1" applyBorder="1" applyProtection="1"/>
    <xf numFmtId="0" fontId="10" fillId="7" borderId="23" xfId="0" applyFont="1" applyFill="1" applyBorder="1" applyAlignment="1" applyProtection="1">
      <protection locked="0"/>
    </xf>
    <xf numFmtId="0" fontId="8" fillId="0" borderId="22" xfId="0" applyFont="1" applyBorder="1" applyAlignment="1" applyProtection="1">
      <protection locked="0"/>
    </xf>
    <xf numFmtId="0" fontId="12" fillId="8" borderId="3" xfId="0" applyFont="1" applyFill="1" applyBorder="1" applyProtection="1"/>
    <xf numFmtId="0" fontId="13" fillId="8" borderId="20" xfId="0" applyFont="1" applyFill="1" applyBorder="1" applyProtection="1"/>
    <xf numFmtId="0" fontId="10" fillId="8" borderId="3" xfId="0" quotePrefix="1" applyFont="1" applyFill="1" applyBorder="1" applyAlignment="1" applyProtection="1">
      <alignment horizontal="left"/>
    </xf>
    <xf numFmtId="0" fontId="13" fillId="8" borderId="3" xfId="0" applyFont="1" applyFill="1" applyBorder="1" applyAlignment="1" applyProtection="1">
      <alignment horizontal="left" vertical="top"/>
    </xf>
    <xf numFmtId="164" fontId="10" fillId="10" borderId="1" xfId="0" applyNumberFormat="1" applyFont="1" applyFill="1" applyBorder="1" applyAlignment="1" applyProtection="1">
      <alignment horizontal="center" vertical="center"/>
    </xf>
    <xf numFmtId="0" fontId="10" fillId="2" borderId="1" xfId="0" applyFont="1" applyFill="1" applyBorder="1" applyAlignment="1" applyProtection="1">
      <alignment horizontal="center" vertical="center"/>
      <protection locked="0"/>
    </xf>
    <xf numFmtId="0" fontId="10" fillId="8" borderId="3" xfId="0" applyFont="1" applyFill="1" applyBorder="1" applyAlignment="1" applyProtection="1">
      <alignment vertical="top"/>
    </xf>
    <xf numFmtId="0" fontId="34" fillId="8" borderId="4" xfId="0" applyFont="1" applyFill="1" applyBorder="1" applyAlignment="1" applyProtection="1">
      <alignment horizontal="right" vertical="top"/>
    </xf>
    <xf numFmtId="0" fontId="10" fillId="8" borderId="0" xfId="0" applyFont="1" applyFill="1" applyBorder="1" applyAlignment="1" applyProtection="1">
      <alignment horizontal="center"/>
    </xf>
    <xf numFmtId="0" fontId="8" fillId="10" borderId="1" xfId="0" applyFont="1" applyFill="1" applyBorder="1" applyAlignment="1" applyProtection="1">
      <alignment horizontal="center" vertical="center"/>
    </xf>
    <xf numFmtId="0" fontId="10" fillId="8" borderId="3" xfId="0" applyFont="1" applyFill="1" applyBorder="1" applyAlignment="1" applyProtection="1">
      <alignment horizontal="left"/>
    </xf>
    <xf numFmtId="167" fontId="10" fillId="2" borderId="1" xfId="0" applyNumberFormat="1" applyFont="1" applyFill="1" applyBorder="1" applyAlignment="1" applyProtection="1">
      <alignment horizontal="center" vertical="center"/>
      <protection locked="0"/>
    </xf>
    <xf numFmtId="166" fontId="8" fillId="10" borderId="1" xfId="0" applyNumberFormat="1" applyFont="1" applyFill="1" applyBorder="1" applyAlignment="1" applyProtection="1">
      <alignment horizontal="center" vertical="center"/>
    </xf>
    <xf numFmtId="165" fontId="8" fillId="10" borderId="1" xfId="0" applyNumberFormat="1" applyFont="1" applyFill="1" applyBorder="1" applyAlignment="1" applyProtection="1">
      <alignment horizontal="center" vertical="center"/>
    </xf>
    <xf numFmtId="165" fontId="10" fillId="5" borderId="1" xfId="0" applyNumberFormat="1" applyFont="1" applyFill="1" applyBorder="1" applyAlignment="1" applyProtection="1">
      <alignment horizontal="center" vertical="center"/>
    </xf>
    <xf numFmtId="165" fontId="10" fillId="8" borderId="0" xfId="0" applyNumberFormat="1" applyFont="1" applyFill="1" applyBorder="1" applyAlignment="1" applyProtection="1">
      <alignment horizontal="center" vertical="center"/>
    </xf>
    <xf numFmtId="0" fontId="8" fillId="8" borderId="4" xfId="0" applyFont="1" applyFill="1" applyBorder="1" applyAlignment="1" applyProtection="1">
      <alignment vertical="top"/>
    </xf>
    <xf numFmtId="0" fontId="10" fillId="2" borderId="0" xfId="0" applyFont="1" applyFill="1" applyBorder="1" applyAlignment="1" applyProtection="1">
      <alignment horizontal="center" vertical="center"/>
    </xf>
    <xf numFmtId="0" fontId="13" fillId="8" borderId="3" xfId="0" applyFont="1" applyFill="1" applyBorder="1" applyAlignment="1" applyProtection="1">
      <alignment horizontal="left"/>
    </xf>
    <xf numFmtId="0" fontId="10" fillId="2" borderId="0" xfId="0" applyFont="1" applyFill="1" applyProtection="1"/>
    <xf numFmtId="0" fontId="33" fillId="8" borderId="4" xfId="0" applyFont="1" applyFill="1" applyBorder="1" applyAlignment="1" applyProtection="1">
      <alignment horizontal="left"/>
    </xf>
    <xf numFmtId="0" fontId="33" fillId="8" borderId="4" xfId="0" applyFont="1" applyFill="1" applyBorder="1" applyAlignment="1" applyProtection="1">
      <alignment horizontal="left" vertical="top"/>
    </xf>
    <xf numFmtId="0" fontId="10" fillId="8" borderId="0" xfId="0" applyFont="1" applyFill="1" applyBorder="1" applyAlignment="1" applyProtection="1">
      <alignment horizontal="left" wrapText="1"/>
    </xf>
    <xf numFmtId="0" fontId="8" fillId="8" borderId="4" xfId="0" applyFont="1" applyFill="1" applyBorder="1" applyAlignment="1">
      <alignment horizontal="left" wrapText="1"/>
    </xf>
    <xf numFmtId="0" fontId="35" fillId="8" borderId="3" xfId="1" applyFont="1" applyFill="1" applyBorder="1" applyAlignment="1" applyProtection="1"/>
    <xf numFmtId="0" fontId="10" fillId="4" borderId="2" xfId="0" applyFont="1" applyFill="1" applyBorder="1" applyAlignment="1" applyProtection="1">
      <alignment horizontal="center" vertical="center"/>
    </xf>
    <xf numFmtId="0" fontId="10" fillId="2" borderId="2" xfId="0" applyFont="1" applyFill="1" applyBorder="1" applyAlignment="1" applyProtection="1">
      <alignment horizontal="center" vertical="center"/>
      <protection locked="0"/>
    </xf>
    <xf numFmtId="2" fontId="10" fillId="5" borderId="2" xfId="0" applyNumberFormat="1" applyFont="1" applyFill="1" applyBorder="1" applyAlignment="1" applyProtection="1">
      <alignment horizontal="center" vertical="center"/>
    </xf>
    <xf numFmtId="2" fontId="10" fillId="9" borderId="2" xfId="0" applyNumberFormat="1" applyFont="1" applyFill="1" applyBorder="1" applyAlignment="1" applyProtection="1">
      <alignment horizontal="center" vertical="center"/>
    </xf>
    <xf numFmtId="0" fontId="8" fillId="0" borderId="0" xfId="0" applyFont="1" applyFill="1" applyProtection="1"/>
    <xf numFmtId="0" fontId="8"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protection locked="0"/>
    </xf>
    <xf numFmtId="14" fontId="10" fillId="0" borderId="0" xfId="0" applyNumberFormat="1" applyFont="1" applyFill="1" applyBorder="1" applyAlignment="1" applyProtection="1">
      <alignment horizontal="center" vertical="center"/>
      <protection locked="0"/>
    </xf>
    <xf numFmtId="0" fontId="8" fillId="0" borderId="0" xfId="0" applyFont="1" applyFill="1" applyBorder="1" applyAlignment="1">
      <alignment wrapText="1"/>
    </xf>
    <xf numFmtId="0" fontId="37" fillId="8" borderId="0" xfId="1" applyFont="1" applyFill="1" applyBorder="1" applyAlignment="1" applyProtection="1">
      <alignment horizontal="left"/>
    </xf>
    <xf numFmtId="0" fontId="32" fillId="8" borderId="0" xfId="1" applyFont="1" applyFill="1" applyBorder="1" applyAlignment="1" applyProtection="1">
      <alignment horizontal="left"/>
      <protection locked="0"/>
    </xf>
    <xf numFmtId="14" fontId="8" fillId="2" borderId="0" xfId="0" applyNumberFormat="1" applyFont="1" applyFill="1" applyAlignment="1" applyProtection="1">
      <alignment horizontal="center"/>
    </xf>
    <xf numFmtId="2" fontId="20" fillId="0" borderId="0" xfId="0" applyNumberFormat="1" applyFont="1" applyProtection="1">
      <protection locked="0"/>
    </xf>
    <xf numFmtId="0" fontId="20" fillId="2" borderId="0" xfId="0" applyFont="1" applyFill="1" applyProtection="1"/>
    <xf numFmtId="0" fontId="8" fillId="2" borderId="7" xfId="0" applyFont="1" applyFill="1" applyBorder="1" applyAlignment="1" applyProtection="1">
      <alignment horizontal="right" vertical="center"/>
    </xf>
    <xf numFmtId="0" fontId="8" fillId="2" borderId="2" xfId="0" applyFont="1" applyFill="1" applyBorder="1" applyProtection="1"/>
    <xf numFmtId="0" fontId="8" fillId="2" borderId="0" xfId="0" applyFont="1" applyFill="1" applyAlignment="1" applyProtection="1">
      <alignment horizontal="right"/>
    </xf>
    <xf numFmtId="0" fontId="8" fillId="12" borderId="0" xfId="0" applyFont="1" applyFill="1" applyProtection="1"/>
    <xf numFmtId="0" fontId="32" fillId="8" borderId="0" xfId="1" applyFont="1" applyFill="1" applyBorder="1" applyAlignment="1" applyProtection="1"/>
    <xf numFmtId="14" fontId="10" fillId="0" borderId="1" xfId="0" applyNumberFormat="1" applyFont="1" applyFill="1" applyBorder="1" applyAlignment="1" applyProtection="1">
      <alignment horizontal="left" vertical="center"/>
      <protection locked="0"/>
    </xf>
    <xf numFmtId="0" fontId="10" fillId="0" borderId="1" xfId="0" applyNumberFormat="1" applyFont="1" applyFill="1" applyBorder="1" applyAlignment="1" applyProtection="1">
      <alignment horizontal="left" vertical="center"/>
      <protection locked="0"/>
    </xf>
    <xf numFmtId="0" fontId="15" fillId="0" borderId="0" xfId="0" applyFont="1"/>
    <xf numFmtId="0" fontId="8" fillId="0" borderId="0" xfId="0" applyFont="1"/>
    <xf numFmtId="0" fontId="34" fillId="2" borderId="0" xfId="0" applyFont="1" applyFill="1" applyProtection="1"/>
    <xf numFmtId="0" fontId="8" fillId="0" borderId="0" xfId="0" applyFont="1" applyAlignment="1">
      <alignment vertical="top"/>
    </xf>
    <xf numFmtId="0" fontId="39" fillId="2" borderId="0" xfId="0" applyFont="1" applyFill="1" applyAlignment="1" applyProtection="1">
      <alignment vertical="top"/>
    </xf>
    <xf numFmtId="0" fontId="40" fillId="2" borderId="0" xfId="0" applyFont="1" applyFill="1" applyAlignment="1" applyProtection="1">
      <alignment vertical="top"/>
    </xf>
    <xf numFmtId="0" fontId="11" fillId="8" borderId="6" xfId="0" applyFont="1" applyFill="1" applyBorder="1" applyAlignment="1" applyProtection="1">
      <alignment horizontal="left" vertical="top" wrapText="1"/>
    </xf>
    <xf numFmtId="0" fontId="8" fillId="0" borderId="15" xfId="0" applyFont="1" applyBorder="1" applyAlignment="1">
      <alignment horizontal="center" vertical="center" wrapText="1"/>
    </xf>
    <xf numFmtId="15" fontId="8" fillId="0" borderId="14" xfId="0" applyNumberFormat="1" applyFont="1" applyBorder="1" applyAlignment="1">
      <alignment horizontal="center" vertical="center" wrapText="1"/>
    </xf>
    <xf numFmtId="0" fontId="8" fillId="12" borderId="0" xfId="0" applyFont="1" applyFill="1" applyBorder="1" applyAlignment="1">
      <alignment horizontal="center" vertical="center" wrapText="1"/>
    </xf>
    <xf numFmtId="15" fontId="8" fillId="0" borderId="16" xfId="0" applyNumberFormat="1" applyFont="1" applyBorder="1" applyAlignment="1">
      <alignment horizontal="center" vertical="center" wrapText="1"/>
    </xf>
    <xf numFmtId="0" fontId="8" fillId="12" borderId="17" xfId="0" applyFont="1" applyFill="1" applyBorder="1" applyAlignment="1">
      <alignment horizontal="center" vertical="center" wrapText="1"/>
    </xf>
    <xf numFmtId="0" fontId="8" fillId="0" borderId="18" xfId="0" applyFont="1" applyBorder="1" applyAlignment="1">
      <alignment horizontal="center" vertical="center" wrapText="1"/>
    </xf>
    <xf numFmtId="15" fontId="41" fillId="0" borderId="16" xfId="0" applyNumberFormat="1" applyFont="1" applyBorder="1" applyAlignment="1">
      <alignment horizontal="center" vertical="center" wrapText="1"/>
    </xf>
    <xf numFmtId="0" fontId="41" fillId="12" borderId="17" xfId="0" applyFont="1" applyFill="1" applyBorder="1" applyAlignment="1">
      <alignment horizontal="center" vertical="center" wrapText="1"/>
    </xf>
    <xf numFmtId="0" fontId="42" fillId="2" borderId="0" xfId="0" applyFont="1" applyFill="1" applyProtection="1">
      <protection locked="0"/>
    </xf>
    <xf numFmtId="0" fontId="10" fillId="4" borderId="1" xfId="0" applyFont="1" applyFill="1" applyBorder="1" applyAlignment="1" applyProtection="1">
      <alignment horizontal="center" vertical="center"/>
      <protection locked="0"/>
    </xf>
    <xf numFmtId="0" fontId="8" fillId="12" borderId="0" xfId="0" applyFont="1" applyFill="1" applyAlignment="1">
      <alignment vertical="center" wrapText="1"/>
    </xf>
    <xf numFmtId="0" fontId="8" fillId="0" borderId="15" xfId="0" applyFont="1" applyBorder="1" applyAlignment="1">
      <alignment vertical="center" wrapText="1"/>
    </xf>
    <xf numFmtId="15" fontId="8" fillId="0" borderId="14" xfId="0" applyNumberFormat="1" applyFont="1" applyBorder="1" applyAlignment="1">
      <alignment horizontal="left" vertical="center" wrapText="1"/>
    </xf>
    <xf numFmtId="0" fontId="8" fillId="0" borderId="15" xfId="0" applyFont="1" applyBorder="1" applyAlignment="1">
      <alignment horizontal="center" vertical="center" wrapText="1"/>
    </xf>
    <xf numFmtId="15" fontId="8" fillId="0" borderId="14" xfId="0" applyNumberFormat="1" applyFont="1" applyBorder="1" applyAlignment="1" applyProtection="1">
      <alignment horizontal="left"/>
      <protection locked="0"/>
    </xf>
    <xf numFmtId="0" fontId="8" fillId="0" borderId="15" xfId="0" applyFont="1" applyBorder="1" applyAlignment="1" applyProtection="1">
      <protection locked="0"/>
    </xf>
    <xf numFmtId="0" fontId="8" fillId="12" borderId="0" xfId="0" applyFont="1" applyFill="1" applyBorder="1" applyAlignment="1">
      <alignment vertical="center" wrapText="1"/>
    </xf>
    <xf numFmtId="0" fontId="10" fillId="8" borderId="14" xfId="0" applyFont="1" applyFill="1" applyBorder="1" applyAlignment="1" applyProtection="1">
      <alignment horizontal="right"/>
    </xf>
    <xf numFmtId="0" fontId="41" fillId="12" borderId="0" xfId="0" applyFont="1" applyFill="1" applyBorder="1" applyAlignment="1">
      <alignment horizontal="center" vertical="center" wrapText="1"/>
    </xf>
    <xf numFmtId="15" fontId="41" fillId="0" borderId="14" xfId="0" applyNumberFormat="1" applyFont="1" applyBorder="1" applyAlignment="1">
      <alignment horizontal="center" vertical="center" wrapText="1"/>
    </xf>
    <xf numFmtId="0" fontId="44" fillId="8" borderId="11" xfId="0" applyFont="1" applyFill="1" applyBorder="1" applyAlignment="1" applyProtection="1">
      <alignment horizontal="left" vertical="top"/>
    </xf>
    <xf numFmtId="0" fontId="21" fillId="6" borderId="8" xfId="0" applyFont="1" applyFill="1" applyBorder="1" applyAlignment="1" applyProtection="1">
      <alignment horizontal="center"/>
    </xf>
    <xf numFmtId="0" fontId="22" fillId="6" borderId="11" xfId="0" applyFont="1" applyFill="1" applyBorder="1" applyAlignment="1"/>
    <xf numFmtId="0" fontId="21" fillId="6" borderId="3" xfId="0" applyFont="1" applyFill="1" applyBorder="1" applyAlignment="1" applyProtection="1">
      <alignment horizontal="center" vertical="top" wrapText="1"/>
    </xf>
    <xf numFmtId="0" fontId="21" fillId="6" borderId="4" xfId="0" applyFont="1" applyFill="1" applyBorder="1" applyAlignment="1" applyProtection="1">
      <alignment horizontal="center" vertical="top" wrapText="1"/>
    </xf>
    <xf numFmtId="0" fontId="12" fillId="8" borderId="0" xfId="0" applyFont="1" applyFill="1" applyBorder="1" applyAlignment="1" applyProtection="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xf>
    <xf numFmtId="14" fontId="10" fillId="0" borderId="24" xfId="0" applyNumberFormat="1" applyFont="1" applyFill="1" applyBorder="1" applyAlignment="1" applyProtection="1">
      <alignment horizontal="left" vertical="center"/>
      <protection locked="0"/>
    </xf>
    <xf numFmtId="0" fontId="8" fillId="0" borderId="7" xfId="0" applyFont="1" applyBorder="1" applyAlignment="1" applyProtection="1">
      <alignment horizontal="left"/>
      <protection locked="0"/>
    </xf>
    <xf numFmtId="0" fontId="15" fillId="8" borderId="25" xfId="0" applyFont="1" applyFill="1" applyBorder="1" applyAlignment="1">
      <alignment horizontal="center" vertical="center"/>
    </xf>
    <xf numFmtId="0" fontId="8" fillId="0" borderId="20" xfId="0" applyFont="1" applyBorder="1" applyAlignment="1">
      <alignment horizontal="center" vertical="center"/>
    </xf>
    <xf numFmtId="0" fontId="8" fillId="0" borderId="26" xfId="0" applyFont="1" applyBorder="1" applyAlignment="1">
      <alignment horizontal="center" vertical="center"/>
    </xf>
    <xf numFmtId="0" fontId="15" fillId="11" borderId="14" xfId="0" applyFont="1" applyFill="1" applyBorder="1" applyAlignment="1">
      <alignment horizontal="center" vertical="center" wrapText="1"/>
    </xf>
    <xf numFmtId="0" fontId="8" fillId="0" borderId="0" xfId="0" applyFont="1" applyAlignment="1">
      <alignment horizontal="center" vertical="center" wrapText="1"/>
    </xf>
    <xf numFmtId="0" fontId="8" fillId="0" borderId="15" xfId="0" applyFont="1" applyBorder="1" applyAlignment="1">
      <alignment horizontal="center" vertical="center" wrapText="1"/>
    </xf>
    <xf numFmtId="0" fontId="28" fillId="8" borderId="10" xfId="0" applyFont="1" applyFill="1" applyBorder="1" applyAlignment="1" applyProtection="1">
      <alignment horizontal="left" vertical="top" wrapText="1"/>
    </xf>
    <xf numFmtId="0" fontId="14" fillId="8" borderId="0" xfId="0" applyFont="1" applyFill="1" applyBorder="1" applyAlignment="1" applyProtection="1">
      <alignment horizontal="left" vertical="top" wrapText="1"/>
    </xf>
    <xf numFmtId="0" fontId="14" fillId="8" borderId="4" xfId="0" applyFont="1" applyFill="1" applyBorder="1" applyAlignment="1" applyProtection="1">
      <alignment horizontal="left" vertical="top" wrapText="1"/>
    </xf>
    <xf numFmtId="0" fontId="33" fillId="8" borderId="0" xfId="0" applyFont="1" applyFill="1" applyBorder="1" applyAlignment="1" applyProtection="1">
      <alignment horizontal="left"/>
    </xf>
    <xf numFmtId="0" fontId="31" fillId="0" borderId="4" xfId="0" applyFont="1" applyBorder="1" applyAlignment="1">
      <alignment horizontal="left"/>
    </xf>
    <xf numFmtId="0" fontId="15" fillId="0" borderId="0" xfId="0" applyFont="1" applyBorder="1" applyAlignment="1">
      <alignment horizontal="center" vertical="center"/>
    </xf>
    <xf numFmtId="0" fontId="14" fillId="8" borderId="3" xfId="0" applyFont="1" applyFill="1" applyBorder="1" applyAlignment="1" applyProtection="1">
      <alignment horizontal="center" vertical="center" wrapText="1"/>
    </xf>
    <xf numFmtId="0" fontId="8" fillId="0" borderId="0" xfId="0" applyFont="1" applyBorder="1" applyAlignment="1">
      <alignment horizontal="center" vertical="center" wrapText="1"/>
    </xf>
    <xf numFmtId="0" fontId="8" fillId="0" borderId="4" xfId="0" applyFont="1" applyBorder="1" applyAlignment="1">
      <alignment horizontal="center" vertical="center" wrapText="1"/>
    </xf>
    <xf numFmtId="0" fontId="28" fillId="8" borderId="8" xfId="0" applyFont="1" applyFill="1" applyBorder="1" applyAlignment="1" applyProtection="1">
      <alignment horizontal="left" vertical="center" wrapText="1"/>
    </xf>
    <xf numFmtId="0" fontId="26" fillId="0" borderId="10" xfId="0" applyFont="1" applyBorder="1" applyAlignment="1">
      <alignment horizontal="left" vertical="center" wrapText="1"/>
    </xf>
    <xf numFmtId="0" fontId="26" fillId="0" borderId="11" xfId="0" applyFont="1" applyBorder="1" applyAlignment="1">
      <alignment horizontal="left" vertical="center" wrapText="1"/>
    </xf>
    <xf numFmtId="0" fontId="10" fillId="8" borderId="0" xfId="0" applyFont="1" applyFill="1" applyBorder="1" applyAlignment="1" applyProtection="1">
      <alignment wrapText="1"/>
    </xf>
    <xf numFmtId="0" fontId="8" fillId="0" borderId="0" xfId="0" applyFont="1" applyBorder="1" applyAlignment="1">
      <alignment wrapText="1"/>
    </xf>
    <xf numFmtId="0" fontId="18" fillId="8" borderId="0" xfId="0" applyFont="1" applyFill="1" applyBorder="1" applyAlignment="1" applyProtection="1">
      <alignment wrapText="1"/>
    </xf>
    <xf numFmtId="0" fontId="16" fillId="0" borderId="0" xfId="0" applyFont="1" applyBorder="1" applyAlignment="1">
      <alignment wrapText="1"/>
    </xf>
    <xf numFmtId="0" fontId="16" fillId="0" borderId="4" xfId="0" applyFont="1" applyBorder="1" applyAlignment="1">
      <alignment wrapText="1"/>
    </xf>
    <xf numFmtId="0" fontId="10" fillId="0" borderId="23" xfId="0" applyFont="1" applyFill="1" applyBorder="1" applyAlignment="1" applyProtection="1">
      <alignment horizontal="left" wrapText="1"/>
      <protection locked="0"/>
    </xf>
    <xf numFmtId="0" fontId="8" fillId="0" borderId="22" xfId="0" applyFont="1" applyFill="1" applyBorder="1" applyAlignment="1" applyProtection="1">
      <alignment horizontal="left" wrapText="1"/>
      <protection locked="0"/>
    </xf>
    <xf numFmtId="0" fontId="18" fillId="8" borderId="3" xfId="0" applyFont="1" applyFill="1" applyBorder="1" applyAlignment="1" applyProtection="1">
      <alignment horizontal="left" wrapText="1"/>
    </xf>
    <xf numFmtId="0" fontId="16" fillId="0" borderId="0" xfId="0" applyFont="1" applyAlignment="1">
      <alignment horizontal="left" wrapText="1"/>
    </xf>
    <xf numFmtId="0" fontId="16" fillId="0" borderId="4" xfId="0" applyFont="1" applyBorder="1" applyAlignment="1">
      <alignment horizontal="left" wrapText="1"/>
    </xf>
    <xf numFmtId="0" fontId="30" fillId="8" borderId="25" xfId="0" applyFont="1" applyFill="1" applyBorder="1" applyAlignment="1" applyProtection="1">
      <alignment vertical="top" wrapText="1"/>
    </xf>
    <xf numFmtId="0" fontId="30" fillId="8" borderId="20" xfId="0" applyFont="1" applyFill="1" applyBorder="1" applyAlignment="1" applyProtection="1">
      <alignment vertical="top" wrapText="1"/>
    </xf>
    <xf numFmtId="0" fontId="30" fillId="8" borderId="26" xfId="0" applyFont="1" applyFill="1" applyBorder="1" applyAlignment="1" applyProtection="1">
      <alignment vertical="top" wrapText="1"/>
    </xf>
    <xf numFmtId="0" fontId="30" fillId="8" borderId="14" xfId="0" applyFont="1" applyFill="1" applyBorder="1" applyAlignment="1" applyProtection="1">
      <alignment vertical="top" wrapText="1"/>
    </xf>
    <xf numFmtId="0" fontId="30" fillId="8" borderId="0" xfId="0" applyFont="1" applyFill="1" applyBorder="1" applyAlignment="1" applyProtection="1">
      <alignment vertical="top" wrapText="1"/>
    </xf>
    <xf numFmtId="0" fontId="30" fillId="8" borderId="15" xfId="0" applyFont="1" applyFill="1" applyBorder="1" applyAlignment="1" applyProtection="1">
      <alignment vertical="top" wrapText="1"/>
    </xf>
    <xf numFmtId="0" fontId="13" fillId="8" borderId="3" xfId="0" applyFont="1" applyFill="1" applyBorder="1" applyAlignment="1">
      <alignment horizontal="left" wrapText="1"/>
    </xf>
    <xf numFmtId="0" fontId="13" fillId="8" borderId="0" xfId="0" applyFont="1" applyFill="1" applyBorder="1" applyAlignment="1">
      <alignment horizontal="left" wrapText="1"/>
    </xf>
    <xf numFmtId="0" fontId="34" fillId="0" borderId="4" xfId="0" applyFont="1" applyBorder="1" applyAlignment="1">
      <alignment horizontal="left"/>
    </xf>
    <xf numFmtId="0" fontId="34" fillId="0" borderId="5" xfId="0" applyFont="1" applyBorder="1" applyAlignment="1"/>
    <xf numFmtId="0" fontId="34" fillId="0" borderId="9" xfId="0" applyFont="1" applyBorder="1" applyAlignment="1"/>
    <xf numFmtId="0" fontId="34" fillId="0" borderId="6" xfId="0" applyFont="1" applyBorder="1" applyAlignment="1"/>
    <xf numFmtId="0" fontId="10" fillId="7" borderId="23" xfId="0" applyFont="1" applyFill="1" applyBorder="1" applyAlignment="1" applyProtection="1">
      <protection locked="0"/>
    </xf>
    <xf numFmtId="0" fontId="8" fillId="0" borderId="22" xfId="0" applyFont="1" applyBorder="1" applyAlignment="1" applyProtection="1">
      <protection locked="0"/>
    </xf>
    <xf numFmtId="0" fontId="10" fillId="8" borderId="3" xfId="0" quotePrefix="1" applyFont="1" applyFill="1" applyBorder="1" applyAlignment="1" applyProtection="1">
      <alignment horizontal="left" wrapText="1"/>
    </xf>
    <xf numFmtId="0" fontId="8" fillId="0" borderId="0" xfId="0" applyFont="1" applyAlignment="1">
      <alignment wrapText="1"/>
    </xf>
    <xf numFmtId="0" fontId="8" fillId="0" borderId="4" xfId="0" applyFont="1" applyBorder="1" applyAlignment="1">
      <alignment wrapText="1"/>
    </xf>
    <xf numFmtId="0" fontId="8" fillId="0" borderId="3" xfId="0" applyFont="1" applyBorder="1" applyAlignment="1">
      <alignment wrapText="1"/>
    </xf>
    <xf numFmtId="0" fontId="10" fillId="9" borderId="23" xfId="0" applyFont="1" applyFill="1" applyBorder="1" applyAlignment="1" applyProtection="1">
      <alignment horizontal="center" vertical="center" wrapText="1"/>
    </xf>
    <xf numFmtId="0" fontId="8" fillId="9" borderId="27" xfId="0" applyFont="1" applyFill="1" applyBorder="1" applyAlignment="1">
      <alignment horizontal="center" vertical="center" wrapText="1"/>
    </xf>
    <xf numFmtId="0" fontId="10" fillId="0" borderId="23" xfId="0" applyFont="1" applyFill="1" applyBorder="1" applyAlignment="1" applyProtection="1">
      <alignment horizontal="center" vertical="center" wrapText="1"/>
      <protection locked="0"/>
    </xf>
    <xf numFmtId="0" fontId="8" fillId="0" borderId="27" xfId="0" applyFont="1" applyFill="1" applyBorder="1" applyAlignment="1" applyProtection="1">
      <alignment horizontal="center" vertical="center" wrapText="1"/>
      <protection locked="0"/>
    </xf>
    <xf numFmtId="0" fontId="8" fillId="0" borderId="28" xfId="0" applyFont="1" applyBorder="1" applyAlignment="1" applyProtection="1">
      <protection locked="0"/>
    </xf>
    <xf numFmtId="0" fontId="8" fillId="0" borderId="27" xfId="0" applyFont="1" applyBorder="1" applyAlignment="1" applyProtection="1">
      <protection locked="0"/>
    </xf>
    <xf numFmtId="0" fontId="5" fillId="0" borderId="0" xfId="0" applyFont="1" applyAlignment="1" applyProtection="1">
      <alignment horizontal="center"/>
      <protection locked="0"/>
    </xf>
    <xf numFmtId="0" fontId="5" fillId="0" borderId="23" xfId="0" applyFont="1" applyBorder="1" applyAlignment="1" applyProtection="1">
      <alignment horizontal="center"/>
      <protection locked="0"/>
    </xf>
    <xf numFmtId="0" fontId="5" fillId="0" borderId="28" xfId="0" applyFont="1" applyBorder="1" applyAlignment="1" applyProtection="1">
      <alignment horizontal="center"/>
      <protection locked="0"/>
    </xf>
    <xf numFmtId="0" fontId="5" fillId="0" borderId="27" xfId="0" applyFont="1" applyBorder="1" applyAlignment="1" applyProtection="1">
      <alignment horizontal="center"/>
      <protection locked="0"/>
    </xf>
    <xf numFmtId="0" fontId="4" fillId="0" borderId="0" xfId="0" applyFont="1" applyBorder="1" applyAlignment="1" applyProtection="1">
      <alignment horizontal="left" vertical="top" wrapText="1"/>
    </xf>
  </cellXfs>
  <cellStyles count="3">
    <cellStyle name="Hyperlink" xfId="1" builtinId="8"/>
    <cellStyle name="Normal" xfId="0" builtinId="0"/>
    <cellStyle name="Normal_Sheet"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Style="combo" dx="22" fmlaLink="Data!$A$19" fmlaRange="Data!$A$6:$A$17" sel="2"/>
</file>

<file path=xl/ctrlProps/ctrlProp10.xml><?xml version="1.0" encoding="utf-8"?>
<formControlPr xmlns="http://schemas.microsoft.com/office/spreadsheetml/2009/9/main" objectType="Drop" dropLines="7" dropStyle="combo" dx="22" fmlaLink="Data!$F$13" fmlaRange="Data!$F$6:$F$12" sel="2" val="0"/>
</file>

<file path=xl/ctrlProps/ctrlProp11.xml><?xml version="1.0" encoding="utf-8"?>
<formControlPr xmlns="http://schemas.microsoft.com/office/spreadsheetml/2009/9/main" objectType="Drop" dropLines="7" dropStyle="combo" dx="22" fmlaLink="Data!$F$14" fmlaRange="Data!$F$6:$F$12" sel="1" val="0"/>
</file>

<file path=xl/ctrlProps/ctrlProp12.xml><?xml version="1.0" encoding="utf-8"?>
<formControlPr xmlns="http://schemas.microsoft.com/office/spreadsheetml/2009/9/main" objectType="Drop" dropStyle="combo" dx="22" fmlaLink="Data!$A$21" fmlaRange="Data!$A$6:$A$16" sel="5" val="2"/>
</file>

<file path=xl/ctrlProps/ctrlProp13.xml><?xml version="1.0" encoding="utf-8"?>
<formControlPr xmlns="http://schemas.microsoft.com/office/spreadsheetml/2009/9/main" objectType="Drop" dropLines="7" dropStyle="combo" dx="22" fmlaLink="Data!$F$15" fmlaRange="Data!$F$6:$F$18" sel="3" val="0"/>
</file>

<file path=xl/ctrlProps/ctrlProp14.xml><?xml version="1.0" encoding="utf-8"?>
<formControlPr xmlns="http://schemas.microsoft.com/office/spreadsheetml/2009/9/main" objectType="Drop" dropStyle="combo" dx="22" fmlaLink="Data!$A$22" fmlaRange="Data!$A$6:$A$16" sel="1" val="3"/>
</file>

<file path=xl/ctrlProps/ctrlProp15.xml><?xml version="1.0" encoding="utf-8"?>
<formControlPr xmlns="http://schemas.microsoft.com/office/spreadsheetml/2009/9/main" objectType="Drop" dropLines="7" dropStyle="combo" dx="22" fmlaLink="Data!$F$16" fmlaRange="Data!$F$6:$F$18" sel="1" val="0"/>
</file>

<file path=xl/ctrlProps/ctrlProp2.xml><?xml version="1.0" encoding="utf-8"?>
<formControlPr xmlns="http://schemas.microsoft.com/office/spreadsheetml/2009/9/main" objectType="Drop" dropStyle="combo" dx="22" fmlaLink="Data!$A$20" fmlaRange="Data!$A$6:$A$17" sel="1" val="0"/>
</file>

<file path=xl/ctrlProps/ctrlProp3.xml><?xml version="1.0" encoding="utf-8"?>
<formControlPr xmlns="http://schemas.microsoft.com/office/spreadsheetml/2009/9/main" objectType="Drop" dropLines="7" dropStyle="combo" dx="22" fmlaLink="Data!$F$14" fmlaRange="Data!$F$6:$F$12" sel="1" val="0"/>
</file>

<file path=xl/ctrlProps/ctrlProp4.xml><?xml version="1.0" encoding="utf-8"?>
<formControlPr xmlns="http://schemas.microsoft.com/office/spreadsheetml/2009/9/main" objectType="Drop" dropStyle="combo" dx="22" fmlaLink="Data!$A$21" fmlaRange="Data!$A$6:$A$17" sel="5" val="0"/>
</file>

<file path=xl/ctrlProps/ctrlProp5.xml><?xml version="1.0" encoding="utf-8"?>
<formControlPr xmlns="http://schemas.microsoft.com/office/spreadsheetml/2009/9/main" objectType="Drop" dropLines="7" dropStyle="combo" dx="22" fmlaLink="Data!$F$15" fmlaRange="Data!$F$6:$F$12" sel="3" val="0"/>
</file>

<file path=xl/ctrlProps/ctrlProp6.xml><?xml version="1.0" encoding="utf-8"?>
<formControlPr xmlns="http://schemas.microsoft.com/office/spreadsheetml/2009/9/main" objectType="Drop" dropStyle="combo" dx="22" fmlaLink="Data!$A$22" fmlaRange="Data!$A$6:$A$17" sel="1" val="0"/>
</file>

<file path=xl/ctrlProps/ctrlProp7.xml><?xml version="1.0" encoding="utf-8"?>
<formControlPr xmlns="http://schemas.microsoft.com/office/spreadsheetml/2009/9/main" objectType="Drop" dropLines="7" dropStyle="combo" dx="22" fmlaLink="Data!$F$16" fmlaRange="Data!$F$6:$F$12" sel="1" val="0"/>
</file>

<file path=xl/ctrlProps/ctrlProp8.xml><?xml version="1.0" encoding="utf-8"?>
<formControlPr xmlns="http://schemas.microsoft.com/office/spreadsheetml/2009/9/main" objectType="Drop" dropStyle="combo" dx="22" fmlaLink="Data!$A$19" fmlaRange="Data!$A$6:$A$16" sel="2" val="0"/>
</file>

<file path=xl/ctrlProps/ctrlProp9.xml><?xml version="1.0" encoding="utf-8"?>
<formControlPr xmlns="http://schemas.microsoft.com/office/spreadsheetml/2009/9/main" objectType="Drop" dropStyle="combo" dx="22" fmlaLink="Data!$A$20" fmlaRange="Data!$A$6:$A$16"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175260</xdr:rowOff>
        </xdr:from>
        <xdr:to>
          <xdr:col>5</xdr:col>
          <xdr:colOff>0</xdr:colOff>
          <xdr:row>11</xdr:row>
          <xdr:rowOff>0</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76200</xdr:rowOff>
        </xdr:from>
        <xdr:to>
          <xdr:col>3</xdr:col>
          <xdr:colOff>0</xdr:colOff>
          <xdr:row>11</xdr:row>
          <xdr:rowOff>45720</xdr:rowOff>
        </xdr:to>
        <xdr:sp macro="" textlink="">
          <xdr:nvSpPr>
            <xdr:cNvPr id="6146" name="Drop Down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14</xdr:row>
          <xdr:rowOff>38100</xdr:rowOff>
        </xdr:from>
        <xdr:to>
          <xdr:col>3</xdr:col>
          <xdr:colOff>83820</xdr:colOff>
          <xdr:row>15</xdr:row>
          <xdr:rowOff>76200</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30480</xdr:rowOff>
        </xdr:from>
        <xdr:to>
          <xdr:col>3</xdr:col>
          <xdr:colOff>0</xdr:colOff>
          <xdr:row>9</xdr:row>
          <xdr:rowOff>0</xdr:rowOff>
        </xdr:to>
        <xdr:sp macro="" textlink="">
          <xdr:nvSpPr>
            <xdr:cNvPr id="8197" name="Drop Down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38100</xdr:rowOff>
        </xdr:from>
        <xdr:to>
          <xdr:col>3</xdr:col>
          <xdr:colOff>0</xdr:colOff>
          <xdr:row>11</xdr:row>
          <xdr:rowOff>0</xdr:rowOff>
        </xdr:to>
        <xdr:sp macro="" textlink="">
          <xdr:nvSpPr>
            <xdr:cNvPr id="8198" name="Drop Down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6903720</xdr:colOff>
          <xdr:row>36</xdr:row>
          <xdr:rowOff>274320</xdr:rowOff>
        </xdr:from>
        <xdr:to>
          <xdr:col>3</xdr:col>
          <xdr:colOff>38100</xdr:colOff>
          <xdr:row>38</xdr:row>
          <xdr:rowOff>76200</xdr:rowOff>
        </xdr:to>
        <xdr:sp macro="" textlink="">
          <xdr:nvSpPr>
            <xdr:cNvPr id="8199" name="Drop Down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30480</xdr:rowOff>
        </xdr:from>
        <xdr:to>
          <xdr:col>3</xdr:col>
          <xdr:colOff>45720</xdr:colOff>
          <xdr:row>40</xdr:row>
          <xdr:rowOff>0</xdr:rowOff>
        </xdr:to>
        <xdr:sp macro="" textlink="">
          <xdr:nvSpPr>
            <xdr:cNvPr id="8200" name="Drop Dow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3</xdr:col>
          <xdr:colOff>365760</xdr:colOff>
          <xdr:row>4</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8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365760</xdr:colOff>
          <xdr:row>32</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8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365760</xdr:colOff>
          <xdr:row>8</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8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0</xdr:rowOff>
        </xdr:from>
        <xdr:to>
          <xdr:col>3</xdr:col>
          <xdr:colOff>365760</xdr:colOff>
          <xdr:row>36</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8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365760</xdr:colOff>
          <xdr:row>61</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8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365760</xdr:colOff>
          <xdr:row>63</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8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365760</xdr:colOff>
          <xdr:row>82</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8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365760</xdr:colOff>
          <xdr:row>84</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8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7.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5.vml"/><Relationship Id="rId7"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19"/>
  <sheetViews>
    <sheetView showGridLines="0" zoomScale="85" zoomScaleNormal="85" workbookViewId="0">
      <selection activeCell="F5" sqref="F5"/>
    </sheetView>
  </sheetViews>
  <sheetFormatPr defaultColWidth="9.33203125" defaultRowHeight="13.8" x14ac:dyDescent="0.3"/>
  <cols>
    <col min="1" max="1" width="5.83203125" style="103" customWidth="1"/>
    <col min="2" max="2" width="100.83203125" style="95" customWidth="1"/>
    <col min="3" max="16384" width="9.33203125" style="95"/>
  </cols>
  <sheetData>
    <row r="1" spans="1:5" ht="22.5" customHeight="1" x14ac:dyDescent="0.45">
      <c r="A1" s="245" t="s">
        <v>54</v>
      </c>
      <c r="B1" s="246"/>
    </row>
    <row r="2" spans="1:5" x14ac:dyDescent="0.3">
      <c r="A2" s="96"/>
      <c r="B2" s="97"/>
    </row>
    <row r="3" spans="1:5" ht="30" customHeight="1" x14ac:dyDescent="0.3">
      <c r="A3" s="247" t="s">
        <v>66</v>
      </c>
      <c r="B3" s="248"/>
      <c r="C3" s="98"/>
      <c r="D3" s="98"/>
      <c r="E3" s="98"/>
    </row>
    <row r="4" spans="1:5" ht="14.4" x14ac:dyDescent="0.3">
      <c r="A4" s="96"/>
      <c r="B4" s="99" t="s">
        <v>89</v>
      </c>
    </row>
    <row r="5" spans="1:5" ht="10.199999999999999" customHeight="1" x14ac:dyDescent="0.3">
      <c r="A5" s="96"/>
      <c r="B5" s="100"/>
    </row>
    <row r="6" spans="1:5" s="107" customFormat="1" ht="18" x14ac:dyDescent="0.35">
      <c r="A6" s="104" t="s">
        <v>67</v>
      </c>
      <c r="B6" s="105" t="s">
        <v>93</v>
      </c>
      <c r="C6" s="106"/>
    </row>
    <row r="7" spans="1:5" s="107" customFormat="1" ht="10.199999999999999" customHeight="1" x14ac:dyDescent="0.35">
      <c r="A7" s="108"/>
      <c r="B7" s="109"/>
    </row>
    <row r="8" spans="1:5" s="107" customFormat="1" ht="18" x14ac:dyDescent="0.35">
      <c r="A8" s="104" t="s">
        <v>68</v>
      </c>
      <c r="B8" s="105" t="s">
        <v>94</v>
      </c>
    </row>
    <row r="9" spans="1:5" s="107" customFormat="1" ht="10.199999999999999" customHeight="1" x14ac:dyDescent="0.35">
      <c r="A9" s="108"/>
      <c r="B9" s="109"/>
    </row>
    <row r="10" spans="1:5" s="107" customFormat="1" ht="18" x14ac:dyDescent="0.35">
      <c r="A10" s="104" t="s">
        <v>69</v>
      </c>
      <c r="B10" s="105" t="s">
        <v>95</v>
      </c>
    </row>
    <row r="11" spans="1:5" s="107" customFormat="1" ht="10.199999999999999" customHeight="1" x14ac:dyDescent="0.35">
      <c r="A11" s="104"/>
      <c r="B11" s="109"/>
    </row>
    <row r="12" spans="1:5" s="107" customFormat="1" ht="18" x14ac:dyDescent="0.35">
      <c r="A12" s="104" t="s">
        <v>70</v>
      </c>
      <c r="B12" s="105" t="s">
        <v>73</v>
      </c>
    </row>
    <row r="13" spans="1:5" s="107" customFormat="1" ht="10.199999999999999" customHeight="1" x14ac:dyDescent="0.35">
      <c r="A13" s="108"/>
      <c r="B13" s="109"/>
    </row>
    <row r="14" spans="1:5" s="107" customFormat="1" ht="18" x14ac:dyDescent="0.35">
      <c r="A14" s="104" t="s">
        <v>71</v>
      </c>
      <c r="B14" s="105" t="s">
        <v>96</v>
      </c>
    </row>
    <row r="15" spans="1:5" s="107" customFormat="1" ht="10.199999999999999" customHeight="1" x14ac:dyDescent="0.35">
      <c r="A15" s="104"/>
      <c r="B15" s="110"/>
    </row>
    <row r="16" spans="1:5" s="107" customFormat="1" ht="18" x14ac:dyDescent="0.35">
      <c r="A16" s="104" t="s">
        <v>97</v>
      </c>
      <c r="B16" s="105" t="s">
        <v>191</v>
      </c>
    </row>
    <row r="17" spans="1:2" s="107" customFormat="1" ht="78.599999999999994" thickBot="1" x14ac:dyDescent="0.4">
      <c r="A17" s="111"/>
      <c r="B17" s="223" t="s">
        <v>205</v>
      </c>
    </row>
    <row r="18" spans="1:2" ht="18" x14ac:dyDescent="0.35">
      <c r="A18" s="112" t="s">
        <v>214</v>
      </c>
    </row>
    <row r="19" spans="1:2" x14ac:dyDescent="0.3">
      <c r="A19" s="101"/>
      <c r="B19" s="102"/>
    </row>
  </sheetData>
  <mergeCells count="2">
    <mergeCell ref="A1:B1"/>
    <mergeCell ref="A3:B3"/>
  </mergeCells>
  <phoneticPr fontId="0" type="noConversion"/>
  <hyperlinks>
    <hyperlink ref="B6" location="'Part-time - Full Year'!A1" display="Part-time staff: Full year"/>
    <hyperlink ref="B8" location="'Part-Time - Part Year'!A1" display="Part-time staff: Part year"/>
    <hyperlink ref="B10" location="'Full-Time - Part Year'!A1" display="Full-time staff: Part year"/>
    <hyperlink ref="B12" location="'Hours Change in Leave Year'!A1" display="Calculator for use when hours change during leave year"/>
    <hyperlink ref="B14" location="'Term-Time Workers'!A1" display="Term-time only workers"/>
    <hyperlink ref="B16" location="'Casual workers &amp; Variable hours'!A1" display="Casual workers'  and &quot;paid as claimed&quot; employees' holiday arrangements"/>
  </hyperlinks>
  <pageMargins left="0.75" right="0.75" top="1" bottom="1" header="0.5" footer="0.5"/>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H68"/>
  <sheetViews>
    <sheetView showGridLines="0" tabSelected="1" zoomScaleNormal="100" workbookViewId="0">
      <selection activeCell="E17" sqref="E17"/>
    </sheetView>
  </sheetViews>
  <sheetFormatPr defaultColWidth="9.33203125" defaultRowHeight="19.5" customHeight="1" x14ac:dyDescent="0.3"/>
  <cols>
    <col min="1" max="1" width="5.33203125" style="25" bestFit="1" customWidth="1"/>
    <col min="2" max="2" width="22.33203125" style="25" customWidth="1"/>
    <col min="3" max="3" width="34.1640625" style="25" customWidth="1"/>
    <col min="4" max="4" width="59.6640625" style="25" customWidth="1"/>
    <col min="5" max="5" width="42.6640625" style="25" customWidth="1"/>
    <col min="6" max="6" width="8.1640625" style="25" hidden="1" customWidth="1"/>
    <col min="7" max="7" width="9.6640625" style="25" hidden="1" customWidth="1"/>
    <col min="8" max="8" width="10" style="25" hidden="1" customWidth="1"/>
    <col min="9" max="9" width="8.83203125" style="25" hidden="1" customWidth="1"/>
    <col min="10" max="10" width="11.1640625" style="25" hidden="1" customWidth="1"/>
    <col min="11" max="11" width="16.6640625" style="58" customWidth="1"/>
    <col min="12" max="12" width="19.1640625" style="113" customWidth="1"/>
    <col min="13" max="13" width="19.5" style="113" customWidth="1"/>
    <col min="14" max="14" width="39.83203125" style="113" customWidth="1"/>
    <col min="15" max="18" width="9.33203125" style="113"/>
    <col min="19" max="16384" width="9.33203125" style="118"/>
  </cols>
  <sheetData>
    <row r="1" spans="1:13" ht="9" customHeight="1" thickBot="1" x14ac:dyDescent="0.35">
      <c r="B1" s="27"/>
      <c r="C1" s="27"/>
      <c r="D1" s="27"/>
      <c r="E1" s="27"/>
      <c r="F1" s="27"/>
      <c r="G1" s="27"/>
    </row>
    <row r="2" spans="1:13" ht="18.600000000000001" customHeight="1" x14ac:dyDescent="0.3">
      <c r="A2" s="37"/>
      <c r="B2" s="260" t="s">
        <v>76</v>
      </c>
      <c r="C2" s="260"/>
      <c r="D2" s="260"/>
      <c r="E2" s="244" t="s">
        <v>210</v>
      </c>
      <c r="F2" s="65"/>
      <c r="G2" s="65"/>
    </row>
    <row r="3" spans="1:13" ht="7.2" customHeight="1" x14ac:dyDescent="0.3">
      <c r="A3" s="38"/>
      <c r="B3" s="39"/>
      <c r="C3" s="39"/>
      <c r="D3" s="39"/>
      <c r="E3" s="40"/>
      <c r="F3" s="65"/>
      <c r="G3" s="65"/>
    </row>
    <row r="4" spans="1:13" ht="15.6" x14ac:dyDescent="0.3">
      <c r="A4" s="38"/>
      <c r="B4" s="214" t="s">
        <v>72</v>
      </c>
      <c r="C4" s="214"/>
      <c r="D4" s="214"/>
      <c r="E4" s="49"/>
      <c r="F4" s="65"/>
      <c r="G4" s="65"/>
    </row>
    <row r="5" spans="1:13" ht="12" customHeight="1" x14ac:dyDescent="0.3">
      <c r="A5" s="38"/>
      <c r="B5" s="42"/>
      <c r="C5" s="42"/>
      <c r="D5" s="42"/>
      <c r="E5" s="43"/>
      <c r="F5" s="66"/>
      <c r="G5" s="66"/>
      <c r="H5" s="25" t="s">
        <v>3</v>
      </c>
      <c r="I5" s="25" t="s">
        <v>1</v>
      </c>
      <c r="J5" s="25" t="s">
        <v>2</v>
      </c>
    </row>
    <row r="6" spans="1:13" ht="95.4" customHeight="1" thickBot="1" x14ac:dyDescent="0.35">
      <c r="A6" s="38"/>
      <c r="B6" s="261" t="s">
        <v>200</v>
      </c>
      <c r="C6" s="261"/>
      <c r="D6" s="261"/>
      <c r="E6" s="262"/>
      <c r="F6" s="66"/>
      <c r="G6" s="35"/>
    </row>
    <row r="7" spans="1:13" ht="18" customHeight="1" thickBot="1" x14ac:dyDescent="0.35">
      <c r="A7" s="38"/>
      <c r="B7" s="46" t="s">
        <v>121</v>
      </c>
      <c r="C7" s="215"/>
      <c r="D7" s="46" t="s">
        <v>123</v>
      </c>
      <c r="E7" s="216"/>
      <c r="F7" s="66"/>
      <c r="G7" s="207" t="str">
        <f>TEXT("30/09/" &amp; LEFT($E$2,4)+1,"dd/mm/yy")</f>
        <v>30/09/22</v>
      </c>
      <c r="H7" s="207" t="str">
        <f>TEXT("31/12/" &amp; LEFT($E$2,4)+1,"dd/mm/yy")</f>
        <v>31/12/22</v>
      </c>
      <c r="I7" s="25">
        <f>(DATEDIF(E17, G7, "m"))/12</f>
        <v>122.66666666666667</v>
      </c>
    </row>
    <row r="8" spans="1:13" ht="18.600000000000001" customHeight="1" thickBot="1" x14ac:dyDescent="0.35">
      <c r="A8" s="38"/>
      <c r="B8" s="46"/>
      <c r="C8" s="46"/>
      <c r="D8" s="46"/>
      <c r="E8" s="63"/>
      <c r="F8" s="66"/>
      <c r="G8" s="113"/>
    </row>
    <row r="9" spans="1:13" ht="19.2" customHeight="1" thickBot="1" x14ac:dyDescent="0.35">
      <c r="A9" s="38"/>
      <c r="B9" s="46" t="s">
        <v>122</v>
      </c>
      <c r="C9" s="252"/>
      <c r="D9" s="253"/>
      <c r="E9" s="63"/>
      <c r="F9" s="66"/>
      <c r="G9" s="208"/>
      <c r="I9" s="217"/>
      <c r="J9" s="209"/>
      <c r="M9" s="218"/>
    </row>
    <row r="10" spans="1:13" ht="11.7" customHeight="1" thickBot="1" x14ac:dyDescent="0.35">
      <c r="A10" s="38"/>
      <c r="B10" s="44"/>
      <c r="C10" s="44"/>
      <c r="D10" s="44"/>
      <c r="E10" s="63"/>
      <c r="F10" s="66"/>
      <c r="G10" s="66"/>
    </row>
    <row r="11" spans="1:13" ht="19.5" customHeight="1" thickBot="1" x14ac:dyDescent="0.35">
      <c r="A11" s="64" t="s">
        <v>90</v>
      </c>
      <c r="B11" s="44" t="s">
        <v>74</v>
      </c>
      <c r="C11" s="44"/>
      <c r="D11" s="44"/>
      <c r="E11" s="45"/>
      <c r="F11" s="35"/>
      <c r="G11" s="210">
        <f>INDEX(Data!$A$6:$D$17,Data!$A$19,2)</f>
        <v>37.5</v>
      </c>
      <c r="H11" s="210">
        <f>INDEX(Data!$A$6:$D$17,Data!$A$19,3)</f>
        <v>39</v>
      </c>
      <c r="I11" s="125">
        <f>INDEX(Data!$A$6:$D$17,Data!$A$19,4)</f>
        <v>7.5</v>
      </c>
    </row>
    <row r="12" spans="1:13" ht="24.75" customHeight="1" thickBot="1" x14ac:dyDescent="0.35">
      <c r="A12" s="38"/>
      <c r="B12" s="44"/>
      <c r="C12" s="44"/>
      <c r="D12" s="44"/>
      <c r="E12" s="45"/>
      <c r="F12" s="35"/>
      <c r="G12" s="35"/>
    </row>
    <row r="13" spans="1:13" ht="19.5" customHeight="1" thickBot="1" x14ac:dyDescent="0.35">
      <c r="A13" s="38"/>
      <c r="B13" s="44" t="s">
        <v>183</v>
      </c>
      <c r="C13" s="44"/>
      <c r="D13" s="44"/>
      <c r="E13" s="91" t="s">
        <v>180</v>
      </c>
      <c r="F13" s="35"/>
      <c r="G13" s="58" t="s">
        <v>179</v>
      </c>
      <c r="I13" s="211" t="str">
        <f>IF($E$17&lt;&gt;"",DATEDIF($E$17,$G$7,"y") &amp;" year(s), " &amp; DATEDIF($E$17,$G$7, "ym") &amp; " months, " &amp; DATEDIF($E$17,$G$7, "md") &amp; " days","")</f>
        <v/>
      </c>
      <c r="J13" s="25" t="s">
        <v>181</v>
      </c>
    </row>
    <row r="14" spans="1:13" ht="25.8" customHeight="1" thickBot="1" x14ac:dyDescent="0.35">
      <c r="A14" s="38"/>
      <c r="B14" s="44"/>
      <c r="C14" s="44"/>
      <c r="D14" s="44"/>
      <c r="E14" s="45"/>
      <c r="F14" s="35"/>
      <c r="G14" s="58" t="s">
        <v>180</v>
      </c>
    </row>
    <row r="15" spans="1:13" ht="19.5" customHeight="1" thickBot="1" x14ac:dyDescent="0.35">
      <c r="A15" s="38"/>
      <c r="B15" s="44" t="s">
        <v>117</v>
      </c>
      <c r="C15" s="44"/>
      <c r="D15" s="44"/>
      <c r="E15" s="29">
        <f>H11</f>
        <v>39</v>
      </c>
      <c r="F15" s="35"/>
      <c r="I15" s="211" t="str">
        <f>IF($E$17&lt;&gt;"",DATEDIF($E$17,$H$7,"y") &amp;" year(s), " &amp; DATEDIF($E$17,$H$7, "ym") &amp; " months, " &amp; DATEDIF($E$17,$H$7, "md") &amp; " days","")</f>
        <v/>
      </c>
      <c r="J15" s="25" t="s">
        <v>182</v>
      </c>
    </row>
    <row r="16" spans="1:13" ht="4.5" customHeight="1" thickBot="1" x14ac:dyDescent="0.35">
      <c r="A16" s="38"/>
      <c r="B16" s="44"/>
      <c r="C16" s="44"/>
      <c r="D16" s="44"/>
      <c r="E16" s="55"/>
      <c r="F16" s="35"/>
      <c r="G16" s="35"/>
    </row>
    <row r="17" spans="1:34" ht="19.5" customHeight="1" thickBot="1" x14ac:dyDescent="0.4">
      <c r="A17" s="38"/>
      <c r="B17" s="44" t="s">
        <v>119</v>
      </c>
      <c r="C17" s="44"/>
      <c r="D17" s="44"/>
      <c r="E17" s="57"/>
      <c r="F17" s="35"/>
      <c r="G17" s="35"/>
      <c r="K17" s="232" t="s">
        <v>206</v>
      </c>
    </row>
    <row r="18" spans="1:34" ht="4.5" customHeight="1" thickBot="1" x14ac:dyDescent="0.35">
      <c r="A18" s="38"/>
      <c r="B18" s="44"/>
      <c r="C18" s="44"/>
      <c r="D18" s="44"/>
      <c r="E18" s="56"/>
      <c r="F18" s="35"/>
      <c r="G18" s="35"/>
    </row>
    <row r="19" spans="1:34" ht="19.5" customHeight="1" thickBot="1" x14ac:dyDescent="0.35">
      <c r="A19" s="38"/>
      <c r="B19" s="44" t="s">
        <v>199</v>
      </c>
      <c r="C19" s="44"/>
      <c r="D19" s="44"/>
      <c r="E19" s="76" t="str">
        <f>IF(E13="October - September",I13,I15)</f>
        <v/>
      </c>
      <c r="F19" s="35"/>
      <c r="G19" s="35"/>
      <c r="K19" s="219"/>
    </row>
    <row r="20" spans="1:34" ht="4.2" customHeight="1" thickBot="1" x14ac:dyDescent="0.35">
      <c r="A20" s="38"/>
      <c r="B20" s="44"/>
      <c r="C20" s="44"/>
      <c r="D20" s="44"/>
      <c r="E20" s="55"/>
      <c r="F20" s="35"/>
      <c r="G20" s="35"/>
      <c r="K20" s="113"/>
    </row>
    <row r="21" spans="1:34" ht="19.5" customHeight="1" thickBot="1" x14ac:dyDescent="0.35">
      <c r="A21" s="38"/>
      <c r="B21" s="44" t="s">
        <v>118</v>
      </c>
      <c r="C21" s="44"/>
      <c r="D21" s="44"/>
      <c r="E21" s="233" t="str">
        <f>IF(I7&lt;5,"0",IF(I7&lt;7,"1",IF(I7&lt;10,"2",IF(I7&lt;15,"3",IF(I7&lt;20,"4",IF(I7&lt;75,"5",IF(I7&gt;75,"0")))))))</f>
        <v>0</v>
      </c>
      <c r="F21" s="35"/>
      <c r="G21" s="35"/>
      <c r="K21" s="222" t="s">
        <v>169</v>
      </c>
      <c r="X21" s="220"/>
      <c r="Y21" s="220"/>
      <c r="Z21" s="220"/>
      <c r="AA21" s="220"/>
      <c r="AB21" s="220"/>
      <c r="AC21" s="220"/>
      <c r="AD21" s="220"/>
      <c r="AE21" s="220"/>
      <c r="AF21" s="220"/>
      <c r="AG21" s="220"/>
      <c r="AH21" s="220"/>
    </row>
    <row r="22" spans="1:34" ht="3" customHeight="1" thickBot="1" x14ac:dyDescent="0.35">
      <c r="A22" s="38"/>
      <c r="B22" s="46"/>
      <c r="C22" s="46"/>
      <c r="D22" s="46"/>
      <c r="E22" s="45"/>
      <c r="F22" s="35"/>
      <c r="G22" s="35"/>
      <c r="H22" s="26"/>
      <c r="L22" s="159"/>
    </row>
    <row r="23" spans="1:34" ht="19.2" customHeight="1" thickBot="1" x14ac:dyDescent="0.35">
      <c r="A23" s="38"/>
      <c r="B23" s="46" t="s">
        <v>130</v>
      </c>
      <c r="C23" s="46"/>
      <c r="D23" s="46"/>
      <c r="E23" s="91">
        <v>0</v>
      </c>
      <c r="F23" s="35"/>
      <c r="G23" s="35"/>
      <c r="H23" s="26"/>
      <c r="L23" s="159"/>
    </row>
    <row r="24" spans="1:34" ht="3.6" customHeight="1" thickBot="1" x14ac:dyDescent="0.35">
      <c r="A24" s="38"/>
      <c r="B24" s="46"/>
      <c r="C24" s="46"/>
      <c r="D24" s="46"/>
      <c r="E24" s="45"/>
      <c r="F24" s="35"/>
      <c r="G24" s="35"/>
      <c r="H24" s="26"/>
      <c r="L24" s="159"/>
    </row>
    <row r="25" spans="1:34" ht="19.5" customHeight="1" thickBot="1" x14ac:dyDescent="0.35">
      <c r="A25" s="38"/>
      <c r="B25" s="44" t="s">
        <v>77</v>
      </c>
      <c r="C25" s="44"/>
      <c r="D25" s="44"/>
      <c r="E25" s="30"/>
      <c r="F25" s="36">
        <f>SUM(E25/G11)</f>
        <v>0</v>
      </c>
      <c r="G25" s="35"/>
    </row>
    <row r="26" spans="1:34" ht="3" customHeight="1" thickBot="1" x14ac:dyDescent="0.35">
      <c r="A26" s="38"/>
      <c r="B26" s="44"/>
      <c r="C26" s="44"/>
      <c r="D26" s="44"/>
      <c r="E26" s="45"/>
      <c r="F26" s="35"/>
      <c r="G26" s="35"/>
    </row>
    <row r="27" spans="1:34" ht="19.5" customHeight="1" thickBot="1" x14ac:dyDescent="0.35">
      <c r="A27" s="38"/>
      <c r="B27" s="44" t="s">
        <v>167</v>
      </c>
      <c r="C27" s="44"/>
      <c r="D27" s="44"/>
      <c r="E27" s="31">
        <f>(H11+E21)*I11*(E25/G11*100)/100+(E23*I11)</f>
        <v>0</v>
      </c>
      <c r="F27" s="35"/>
      <c r="K27" s="221" t="s">
        <v>168</v>
      </c>
    </row>
    <row r="28" spans="1:34" ht="16.2" customHeight="1" x14ac:dyDescent="0.3">
      <c r="A28" s="38"/>
      <c r="B28" s="263" t="s">
        <v>124</v>
      </c>
      <c r="C28" s="263"/>
      <c r="D28" s="263"/>
      <c r="E28" s="264"/>
      <c r="F28" s="35"/>
      <c r="G28" s="35"/>
    </row>
    <row r="29" spans="1:34" ht="9" customHeight="1" x14ac:dyDescent="0.3">
      <c r="A29" s="38"/>
      <c r="B29" s="44"/>
      <c r="C29" s="44"/>
      <c r="D29" s="44"/>
      <c r="E29" s="45"/>
      <c r="F29" s="35"/>
      <c r="G29" s="35"/>
    </row>
    <row r="30" spans="1:34" ht="19.5" customHeight="1" x14ac:dyDescent="0.3">
      <c r="A30" s="64" t="s">
        <v>91</v>
      </c>
      <c r="B30" s="47" t="s">
        <v>201</v>
      </c>
      <c r="C30" s="47"/>
      <c r="D30" s="47"/>
      <c r="E30" s="45"/>
      <c r="F30" s="35"/>
      <c r="G30" s="35"/>
      <c r="L30" s="254" t="s">
        <v>207</v>
      </c>
      <c r="M30" s="255"/>
      <c r="N30" s="256"/>
    </row>
    <row r="31" spans="1:34" ht="19.5" customHeight="1" x14ac:dyDescent="0.3">
      <c r="A31" s="38"/>
      <c r="B31" s="249" t="s">
        <v>92</v>
      </c>
      <c r="C31" s="250"/>
      <c r="D31" s="250"/>
      <c r="E31" s="251"/>
      <c r="F31" s="35"/>
      <c r="G31" s="26"/>
      <c r="H31" s="212" t="s">
        <v>184</v>
      </c>
      <c r="I31" s="212" t="s">
        <v>185</v>
      </c>
      <c r="L31" s="257">
        <v>2021</v>
      </c>
      <c r="M31" s="258"/>
      <c r="N31" s="259"/>
    </row>
    <row r="32" spans="1:34" ht="19.5" customHeight="1" x14ac:dyDescent="0.3">
      <c r="A32" s="38"/>
      <c r="B32" s="68" t="s">
        <v>81</v>
      </c>
      <c r="C32" s="69">
        <v>0</v>
      </c>
      <c r="D32" s="68" t="s">
        <v>85</v>
      </c>
      <c r="E32" s="69">
        <v>0</v>
      </c>
      <c r="F32" s="35"/>
      <c r="G32" s="26" t="s">
        <v>81</v>
      </c>
      <c r="H32" s="213">
        <f>COUNTIF($M$32:$M$41, "Monday")</f>
        <v>5</v>
      </c>
      <c r="I32" s="213">
        <v>5</v>
      </c>
      <c r="L32" s="236">
        <v>44557</v>
      </c>
      <c r="M32" s="234" t="s">
        <v>81</v>
      </c>
      <c r="N32" s="235" t="s">
        <v>204</v>
      </c>
    </row>
    <row r="33" spans="1:18" ht="19.5" customHeight="1" x14ac:dyDescent="0.3">
      <c r="A33" s="38"/>
      <c r="B33" s="68" t="s">
        <v>82</v>
      </c>
      <c r="C33" s="69">
        <v>0</v>
      </c>
      <c r="D33" s="68" t="s">
        <v>110</v>
      </c>
      <c r="E33" s="70">
        <v>0</v>
      </c>
      <c r="F33" s="26"/>
      <c r="G33" s="26" t="s">
        <v>82</v>
      </c>
      <c r="H33" s="213">
        <f>COUNTIF($M$32:$M$41, "Tuesday")</f>
        <v>1</v>
      </c>
      <c r="I33" s="213">
        <v>1</v>
      </c>
      <c r="L33" s="236">
        <v>44558</v>
      </c>
      <c r="M33" s="234" t="s">
        <v>82</v>
      </c>
      <c r="N33" s="235" t="s">
        <v>208</v>
      </c>
    </row>
    <row r="34" spans="1:18" ht="19.5" customHeight="1" x14ac:dyDescent="0.3">
      <c r="A34" s="38"/>
      <c r="B34" s="68" t="s">
        <v>83</v>
      </c>
      <c r="C34" s="69">
        <v>0</v>
      </c>
      <c r="D34" s="68" t="s">
        <v>111</v>
      </c>
      <c r="E34" s="70">
        <v>0</v>
      </c>
      <c r="F34" s="26"/>
      <c r="G34" s="26" t="s">
        <v>83</v>
      </c>
      <c r="H34" s="213">
        <f>COUNTIF($M$32:$M$41, "Wednesday")</f>
        <v>0</v>
      </c>
      <c r="I34" s="213">
        <f>COUNTIF($M$35:$M$42, "Wednesday")</f>
        <v>0</v>
      </c>
      <c r="L34" s="257">
        <v>2022</v>
      </c>
      <c r="M34" s="258"/>
      <c r="N34" s="259"/>
    </row>
    <row r="35" spans="1:18" ht="15.6" x14ac:dyDescent="0.3">
      <c r="A35" s="38"/>
      <c r="B35" s="68" t="s">
        <v>84</v>
      </c>
      <c r="C35" s="69">
        <v>0</v>
      </c>
      <c r="D35" s="44"/>
      <c r="E35" s="49"/>
      <c r="F35" s="26"/>
      <c r="G35" s="26" t="s">
        <v>84</v>
      </c>
      <c r="H35" s="213">
        <f>COUNTIF($M$32:$M$41, "Thursday")</f>
        <v>1</v>
      </c>
      <c r="I35" s="213">
        <f>COUNTIF($M$35:$M$42, "Thursday")</f>
        <v>1</v>
      </c>
      <c r="L35" s="236">
        <v>44564</v>
      </c>
      <c r="M35" s="234" t="str">
        <f>TEXT(L35, "dddd")</f>
        <v>Monday</v>
      </c>
      <c r="N35" s="235" t="s">
        <v>188</v>
      </c>
    </row>
    <row r="36" spans="1:18" ht="17.25" customHeight="1" x14ac:dyDescent="0.3">
      <c r="A36" s="38"/>
      <c r="B36" s="44"/>
      <c r="C36" s="44"/>
      <c r="D36" s="44"/>
      <c r="E36" s="49"/>
      <c r="F36" s="26"/>
      <c r="G36" s="26" t="s">
        <v>85</v>
      </c>
      <c r="H36" s="213">
        <f>COUNTIF($M$32:$M$41, "Friday")</f>
        <v>2</v>
      </c>
      <c r="I36" s="213">
        <f>COUNTIF($M$35:$M$42, "Friday")</f>
        <v>2</v>
      </c>
      <c r="L36" s="236">
        <v>44666</v>
      </c>
      <c r="M36" s="234" t="str">
        <f>TEXT(L36, "dddd")</f>
        <v>Friday</v>
      </c>
      <c r="N36" s="235" t="s">
        <v>135</v>
      </c>
    </row>
    <row r="37" spans="1:18" ht="19.5" customHeight="1" x14ac:dyDescent="0.3">
      <c r="A37" s="38"/>
      <c r="B37" s="249" t="s">
        <v>187</v>
      </c>
      <c r="C37" s="250"/>
      <c r="D37" s="250"/>
      <c r="E37" s="251"/>
      <c r="F37" s="26"/>
      <c r="G37" s="26"/>
      <c r="L37" s="236">
        <v>44669</v>
      </c>
      <c r="M37" s="234" t="str">
        <f>TEXT(L37, "dddd")</f>
        <v>Monday</v>
      </c>
      <c r="N37" s="235" t="s">
        <v>136</v>
      </c>
    </row>
    <row r="38" spans="1:18" ht="19.5" customHeight="1" x14ac:dyDescent="0.3">
      <c r="A38" s="38"/>
      <c r="B38" s="68" t="s">
        <v>81</v>
      </c>
      <c r="C38" s="71">
        <v>5</v>
      </c>
      <c r="D38" s="68" t="s">
        <v>84</v>
      </c>
      <c r="E38" s="71">
        <v>1</v>
      </c>
      <c r="F38" s="26"/>
      <c r="G38" s="26"/>
      <c r="L38" s="236">
        <v>44683</v>
      </c>
      <c r="M38" s="234" t="s">
        <v>81</v>
      </c>
      <c r="N38" s="235" t="s">
        <v>203</v>
      </c>
    </row>
    <row r="39" spans="1:18" ht="19.5" customHeight="1" x14ac:dyDescent="0.3">
      <c r="A39" s="38"/>
      <c r="B39" s="68" t="s">
        <v>82</v>
      </c>
      <c r="C39" s="71">
        <f>IF(E13="October - September",H33,I33)</f>
        <v>1</v>
      </c>
      <c r="D39" s="68" t="s">
        <v>85</v>
      </c>
      <c r="E39" s="71">
        <v>2</v>
      </c>
      <c r="F39" s="26"/>
      <c r="G39" s="26"/>
      <c r="L39" s="236">
        <v>44714</v>
      </c>
      <c r="M39" s="234" t="str">
        <f>TEXT(L39, "dddd")</f>
        <v>Thursday</v>
      </c>
      <c r="N39" s="235" t="s">
        <v>137</v>
      </c>
    </row>
    <row r="40" spans="1:18" ht="19.5" customHeight="1" x14ac:dyDescent="0.3">
      <c r="A40" s="38"/>
      <c r="B40" s="68" t="s">
        <v>83</v>
      </c>
      <c r="C40" s="71">
        <v>0</v>
      </c>
      <c r="D40" s="44"/>
      <c r="E40" s="49"/>
      <c r="F40" s="26"/>
      <c r="G40" s="26"/>
      <c r="L40" s="236">
        <v>44715</v>
      </c>
      <c r="M40" s="234" t="str">
        <f>TEXT(L40, "dddd")</f>
        <v>Friday</v>
      </c>
      <c r="N40" s="235" t="s">
        <v>209</v>
      </c>
    </row>
    <row r="41" spans="1:18" ht="18" customHeight="1" x14ac:dyDescent="0.3">
      <c r="A41" s="38"/>
      <c r="B41" s="44"/>
      <c r="C41" s="44"/>
      <c r="D41" s="44"/>
      <c r="E41" s="49"/>
      <c r="F41" s="26"/>
      <c r="G41" s="26"/>
      <c r="L41" s="236">
        <v>44802</v>
      </c>
      <c r="M41" s="234" t="str">
        <f>TEXT(L41, "dddd")</f>
        <v>Monday</v>
      </c>
      <c r="N41" s="235" t="s">
        <v>138</v>
      </c>
    </row>
    <row r="42" spans="1:18" ht="16.2" customHeight="1" x14ac:dyDescent="0.3">
      <c r="A42" s="38"/>
      <c r="B42" s="48" t="s">
        <v>189</v>
      </c>
      <c r="C42" s="48"/>
      <c r="D42" s="48"/>
      <c r="E42" s="49"/>
      <c r="F42" s="26"/>
      <c r="G42" s="26"/>
      <c r="L42" s="230"/>
      <c r="M42" s="231"/>
      <c r="N42" s="229"/>
    </row>
    <row r="43" spans="1:18" ht="19.5" customHeight="1" x14ac:dyDescent="0.3">
      <c r="A43" s="38"/>
      <c r="B43" s="68" t="s">
        <v>81</v>
      </c>
      <c r="C43" s="72">
        <v>0</v>
      </c>
      <c r="D43" s="68" t="s">
        <v>85</v>
      </c>
      <c r="E43" s="72">
        <v>0</v>
      </c>
      <c r="F43" s="26"/>
      <c r="G43" s="26"/>
      <c r="K43" s="113"/>
      <c r="N43" s="118"/>
      <c r="O43" s="118"/>
      <c r="P43" s="118"/>
      <c r="Q43" s="118"/>
      <c r="R43" s="118"/>
    </row>
    <row r="44" spans="1:18" ht="19.5" customHeight="1" x14ac:dyDescent="0.3">
      <c r="A44" s="38"/>
      <c r="B44" s="68" t="s">
        <v>82</v>
      </c>
      <c r="C44" s="72">
        <v>0</v>
      </c>
      <c r="D44" s="68" t="s">
        <v>110</v>
      </c>
      <c r="E44" s="72">
        <v>0</v>
      </c>
      <c r="F44" s="26"/>
      <c r="G44" s="26"/>
      <c r="K44" s="113"/>
      <c r="N44" s="118"/>
      <c r="O44" s="118"/>
      <c r="P44" s="118"/>
      <c r="Q44" s="118"/>
      <c r="R44" s="118"/>
    </row>
    <row r="45" spans="1:18" ht="19.5" customHeight="1" x14ac:dyDescent="0.3">
      <c r="A45" s="38"/>
      <c r="B45" s="68" t="s">
        <v>83</v>
      </c>
      <c r="C45" s="72">
        <v>0</v>
      </c>
      <c r="D45" s="68" t="s">
        <v>111</v>
      </c>
      <c r="E45" s="72">
        <v>0</v>
      </c>
      <c r="F45" s="26"/>
      <c r="G45" s="26"/>
      <c r="K45" s="113"/>
      <c r="N45" s="118"/>
      <c r="O45" s="118"/>
      <c r="P45" s="118"/>
      <c r="Q45" s="118"/>
      <c r="R45" s="118"/>
    </row>
    <row r="46" spans="1:18" ht="19.5" customHeight="1" x14ac:dyDescent="0.3">
      <c r="A46" s="38"/>
      <c r="B46" s="68" t="s">
        <v>84</v>
      </c>
      <c r="C46" s="72">
        <v>0</v>
      </c>
      <c r="D46" s="44"/>
      <c r="E46" s="45"/>
      <c r="F46" s="26"/>
      <c r="G46" s="26"/>
      <c r="K46" s="113"/>
      <c r="N46" s="118"/>
      <c r="O46" s="118"/>
      <c r="P46" s="118"/>
      <c r="Q46" s="118"/>
      <c r="R46" s="118"/>
    </row>
    <row r="47" spans="1:18" ht="15.6" x14ac:dyDescent="0.3">
      <c r="A47" s="38"/>
      <c r="B47" s="44"/>
      <c r="C47" s="44"/>
      <c r="D47" s="44"/>
      <c r="E47" s="45"/>
      <c r="F47" s="26"/>
      <c r="G47" s="26"/>
      <c r="K47" s="113"/>
      <c r="N47" s="118"/>
      <c r="O47" s="118"/>
      <c r="P47" s="118"/>
      <c r="Q47" s="118"/>
      <c r="R47" s="118"/>
    </row>
    <row r="48" spans="1:18" ht="19.5" customHeight="1" x14ac:dyDescent="0.3">
      <c r="A48" s="38"/>
      <c r="B48" s="44" t="s">
        <v>86</v>
      </c>
      <c r="C48" s="44"/>
      <c r="D48" s="44"/>
      <c r="E48" s="73">
        <f>(C32*C38)+(C33*C39)+(C34*C40)+(C35*E38)+(E32*E39)+(E34*E40)</f>
        <v>0</v>
      </c>
      <c r="F48" s="26"/>
      <c r="G48" s="26"/>
      <c r="K48" s="113"/>
      <c r="N48" s="118"/>
      <c r="O48" s="118"/>
      <c r="P48" s="118"/>
      <c r="Q48" s="118"/>
      <c r="R48" s="118"/>
    </row>
    <row r="49" spans="1:18" ht="19.5" customHeight="1" thickBot="1" x14ac:dyDescent="0.35">
      <c r="A49" s="38"/>
      <c r="B49" s="44" t="s">
        <v>87</v>
      </c>
      <c r="C49" s="44"/>
      <c r="D49" s="44"/>
      <c r="E49" s="74">
        <f>(C43*C32)+(C33*C44)+(C45*C34)+(C46*C35)+(E43*E32)+(E33*E44)+(E34*E45)</f>
        <v>0</v>
      </c>
      <c r="F49" s="26"/>
      <c r="G49" s="26"/>
      <c r="K49" s="113"/>
      <c r="N49" s="118"/>
      <c r="O49" s="118"/>
      <c r="P49" s="118"/>
      <c r="Q49" s="118"/>
      <c r="R49" s="118"/>
    </row>
    <row r="50" spans="1:18" ht="19.5" customHeight="1" thickBot="1" x14ac:dyDescent="0.35">
      <c r="A50" s="38"/>
      <c r="B50" s="44" t="s">
        <v>88</v>
      </c>
      <c r="C50" s="44"/>
      <c r="D50" s="44"/>
      <c r="E50" s="75">
        <f>E27-E48-E49</f>
        <v>0</v>
      </c>
      <c r="F50" s="26"/>
      <c r="G50" s="26"/>
      <c r="K50" s="113"/>
      <c r="N50" s="118"/>
      <c r="O50" s="118"/>
      <c r="P50" s="118"/>
      <c r="Q50" s="118"/>
      <c r="R50" s="118"/>
    </row>
    <row r="51" spans="1:18" ht="9" customHeight="1" thickBot="1" x14ac:dyDescent="0.35">
      <c r="A51" s="50"/>
      <c r="B51" s="51"/>
      <c r="C51" s="51"/>
      <c r="D51" s="51"/>
      <c r="E51" s="52"/>
      <c r="F51" s="26"/>
      <c r="G51" s="26"/>
      <c r="K51" s="113"/>
      <c r="N51" s="118"/>
      <c r="O51" s="118"/>
      <c r="P51" s="118"/>
      <c r="Q51" s="118"/>
      <c r="R51" s="118"/>
    </row>
    <row r="52" spans="1:18" ht="19.5" customHeight="1" x14ac:dyDescent="0.3">
      <c r="B52" s="28" t="s">
        <v>72</v>
      </c>
      <c r="C52" s="28"/>
      <c r="D52" s="28"/>
    </row>
    <row r="53" spans="1:18" s="113" customFormat="1" ht="19.5" customHeight="1" x14ac:dyDescent="0.3">
      <c r="A53" s="58"/>
      <c r="B53" s="59"/>
      <c r="C53" s="59"/>
      <c r="D53" s="59"/>
      <c r="E53" s="58"/>
      <c r="F53" s="58"/>
      <c r="G53" s="58"/>
      <c r="H53" s="58"/>
      <c r="I53" s="58"/>
      <c r="J53" s="58"/>
      <c r="K53" s="58"/>
    </row>
    <row r="54" spans="1:18" s="113" customFormat="1" ht="19.5" customHeight="1" x14ac:dyDescent="0.3">
      <c r="A54" s="58"/>
      <c r="B54" s="58"/>
      <c r="C54" s="58"/>
      <c r="D54" s="58"/>
      <c r="E54" s="58"/>
      <c r="F54" s="58"/>
      <c r="G54" s="58"/>
      <c r="H54" s="58"/>
      <c r="I54" s="58"/>
      <c r="J54" s="58"/>
      <c r="K54" s="58"/>
    </row>
    <row r="55" spans="1:18" s="113" customFormat="1" ht="19.5" customHeight="1" x14ac:dyDescent="0.3">
      <c r="A55" s="58"/>
      <c r="B55" s="58"/>
      <c r="C55" s="58"/>
      <c r="D55" s="58"/>
      <c r="E55" s="58"/>
      <c r="F55" s="58"/>
      <c r="G55" s="58"/>
      <c r="H55" s="58"/>
      <c r="I55" s="58"/>
      <c r="J55" s="58"/>
      <c r="K55" s="58"/>
    </row>
    <row r="56" spans="1:18" s="113" customFormat="1" ht="19.5" customHeight="1" x14ac:dyDescent="0.3">
      <c r="A56" s="58"/>
      <c r="B56" s="58"/>
      <c r="C56" s="58"/>
      <c r="D56" s="58"/>
      <c r="E56" s="58"/>
      <c r="F56" s="58"/>
      <c r="G56" s="58"/>
      <c r="H56" s="58"/>
      <c r="I56" s="58"/>
      <c r="J56" s="58"/>
      <c r="K56" s="58"/>
    </row>
    <row r="57" spans="1:18" s="113" customFormat="1" ht="19.5" customHeight="1" x14ac:dyDescent="0.3">
      <c r="A57" s="58"/>
      <c r="B57" s="58"/>
      <c r="C57" s="58"/>
      <c r="D57" s="58"/>
      <c r="E57" s="58"/>
      <c r="F57" s="58"/>
      <c r="G57" s="58"/>
      <c r="H57" s="58"/>
      <c r="I57" s="58"/>
      <c r="J57" s="58"/>
      <c r="K57" s="58"/>
    </row>
    <row r="58" spans="1:18" s="113" customFormat="1" ht="19.5" customHeight="1" x14ac:dyDescent="0.3">
      <c r="A58" s="58"/>
      <c r="B58" s="58"/>
      <c r="C58" s="58"/>
      <c r="D58" s="58"/>
      <c r="E58" s="58"/>
      <c r="F58" s="58"/>
      <c r="G58" s="58"/>
      <c r="H58" s="58"/>
      <c r="I58" s="58"/>
      <c r="J58" s="58"/>
      <c r="K58" s="58"/>
    </row>
    <row r="59" spans="1:18" s="113" customFormat="1" ht="19.5" customHeight="1" x14ac:dyDescent="0.3">
      <c r="A59" s="58"/>
      <c r="B59" s="58"/>
      <c r="C59" s="58"/>
      <c r="D59" s="58"/>
      <c r="E59" s="58"/>
      <c r="F59" s="58"/>
      <c r="G59" s="58"/>
      <c r="H59" s="58"/>
      <c r="I59" s="58"/>
      <c r="J59" s="58"/>
      <c r="K59" s="58"/>
    </row>
    <row r="60" spans="1:18" s="113" customFormat="1" ht="19.5" customHeight="1" x14ac:dyDescent="0.3">
      <c r="A60" s="58"/>
      <c r="B60" s="58"/>
      <c r="C60" s="58"/>
      <c r="D60" s="58"/>
      <c r="E60" s="58"/>
      <c r="F60" s="58"/>
      <c r="G60" s="58"/>
      <c r="H60" s="58"/>
      <c r="I60" s="58"/>
      <c r="J60" s="58"/>
      <c r="K60" s="58"/>
    </row>
    <row r="61" spans="1:18" s="113" customFormat="1" ht="19.5" customHeight="1" x14ac:dyDescent="0.3">
      <c r="A61" s="58"/>
      <c r="B61" s="58"/>
      <c r="C61" s="58"/>
      <c r="D61" s="58"/>
      <c r="E61" s="58"/>
      <c r="F61" s="58"/>
      <c r="G61" s="58"/>
      <c r="H61" s="58"/>
      <c r="I61" s="58"/>
      <c r="J61" s="58"/>
      <c r="K61" s="58"/>
    </row>
    <row r="62" spans="1:18" s="113" customFormat="1" ht="19.5" customHeight="1" x14ac:dyDescent="0.3">
      <c r="A62" s="58"/>
      <c r="B62" s="58"/>
      <c r="C62" s="58"/>
      <c r="D62" s="58"/>
      <c r="E62" s="58"/>
      <c r="F62" s="58"/>
      <c r="G62" s="58"/>
      <c r="H62" s="58"/>
      <c r="I62" s="58"/>
      <c r="J62" s="58"/>
      <c r="K62" s="58"/>
    </row>
    <row r="63" spans="1:18" s="113" customFormat="1" ht="19.5" customHeight="1" x14ac:dyDescent="0.3">
      <c r="A63" s="58"/>
      <c r="B63" s="58"/>
      <c r="C63" s="58"/>
      <c r="D63" s="58"/>
      <c r="E63" s="58"/>
      <c r="F63" s="58"/>
      <c r="G63" s="58"/>
      <c r="H63" s="58"/>
      <c r="I63" s="58"/>
      <c r="J63" s="58"/>
      <c r="K63" s="58"/>
    </row>
    <row r="64" spans="1:18" s="113" customFormat="1" ht="19.5" customHeight="1" x14ac:dyDescent="0.3">
      <c r="A64" s="58"/>
      <c r="B64" s="58"/>
      <c r="C64" s="58"/>
      <c r="D64" s="58"/>
      <c r="E64" s="58"/>
      <c r="F64" s="58"/>
      <c r="G64" s="58"/>
      <c r="H64" s="58"/>
      <c r="I64" s="58"/>
      <c r="J64" s="58"/>
      <c r="K64" s="58"/>
    </row>
    <row r="65" spans="1:11" s="113" customFormat="1" ht="19.5" customHeight="1" x14ac:dyDescent="0.3">
      <c r="A65" s="58"/>
      <c r="B65" s="58"/>
      <c r="C65" s="58"/>
      <c r="D65" s="58"/>
      <c r="E65" s="58"/>
      <c r="F65" s="58"/>
      <c r="G65" s="58"/>
      <c r="H65" s="58"/>
      <c r="I65" s="58"/>
      <c r="J65" s="58"/>
      <c r="K65" s="58"/>
    </row>
    <row r="66" spans="1:11" s="113" customFormat="1" ht="19.5" customHeight="1" x14ac:dyDescent="0.3">
      <c r="A66" s="58"/>
      <c r="B66" s="58"/>
      <c r="C66" s="58"/>
      <c r="D66" s="58"/>
      <c r="E66" s="58"/>
      <c r="F66" s="58"/>
      <c r="G66" s="58"/>
      <c r="H66" s="58"/>
      <c r="I66" s="58"/>
      <c r="J66" s="58"/>
      <c r="K66" s="58"/>
    </row>
    <row r="67" spans="1:11" s="113" customFormat="1" ht="19.5" customHeight="1" x14ac:dyDescent="0.3">
      <c r="A67" s="58"/>
      <c r="B67" s="58"/>
      <c r="C67" s="58"/>
      <c r="D67" s="58"/>
      <c r="E67" s="58"/>
      <c r="F67" s="58"/>
      <c r="G67" s="58"/>
      <c r="H67" s="58"/>
      <c r="I67" s="58"/>
      <c r="J67" s="58"/>
      <c r="K67" s="58"/>
    </row>
    <row r="68" spans="1:11" s="113" customFormat="1" ht="19.5" customHeight="1" x14ac:dyDescent="0.3">
      <c r="A68" s="58"/>
      <c r="B68" s="58"/>
      <c r="C68" s="58"/>
      <c r="D68" s="58"/>
      <c r="E68" s="58"/>
      <c r="F68" s="58"/>
      <c r="G68" s="58"/>
      <c r="H68" s="58"/>
      <c r="I68" s="58"/>
      <c r="J68" s="58"/>
      <c r="K68" s="58"/>
    </row>
  </sheetData>
  <mergeCells count="9">
    <mergeCell ref="B2:D2"/>
    <mergeCell ref="B6:E6"/>
    <mergeCell ref="B28:E28"/>
    <mergeCell ref="B31:E31"/>
    <mergeCell ref="B37:E37"/>
    <mergeCell ref="C9:D9"/>
    <mergeCell ref="L30:N30"/>
    <mergeCell ref="L31:N31"/>
    <mergeCell ref="L34:N34"/>
  </mergeCells>
  <phoneticPr fontId="0" type="noConversion"/>
  <dataValidations count="1">
    <dataValidation type="list" allowBlank="1" showInputMessage="1" showErrorMessage="1" sqref="E13">
      <formula1>$G$13:$G$14</formula1>
    </dataValidation>
  </dataValidations>
  <hyperlinks>
    <hyperlink ref="B52" location="Menu!A1" display="Back to menu"/>
    <hyperlink ref="B4" location="Menu!A1" display="Back to menu"/>
  </hyperlinks>
  <pageMargins left="7.874015748031496E-2" right="7.874015748031496E-2" top="7.874015748031496E-2" bottom="3.937007874015748E-2" header="0.11811023622047245" footer="0.19685039370078741"/>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4</xdr:col>
                    <xdr:colOff>0</xdr:colOff>
                    <xdr:row>9</xdr:row>
                    <xdr:rowOff>175260</xdr:rowOff>
                  </from>
                  <to>
                    <xdr:col>5</xdr:col>
                    <xdr:colOff>0</xdr:colOff>
                    <xdr:row>11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76"/>
  <sheetViews>
    <sheetView showGridLines="0" showWhiteSpace="0" zoomScale="85" zoomScaleNormal="85" workbookViewId="0">
      <selection activeCell="H7" sqref="H7"/>
    </sheetView>
  </sheetViews>
  <sheetFormatPr defaultColWidth="9.33203125" defaultRowHeight="19.5" customHeight="1" x14ac:dyDescent="0.3"/>
  <cols>
    <col min="1" max="1" width="5.33203125" style="197" bestFit="1" customWidth="1"/>
    <col min="2" max="2" width="22.33203125" style="197" customWidth="1"/>
    <col min="3" max="3" width="34.1640625" style="197" customWidth="1"/>
    <col min="4" max="4" width="86.33203125" style="197" customWidth="1"/>
    <col min="5" max="5" width="40" style="159" customWidth="1"/>
    <col min="6" max="6" width="18.5" style="159" customWidth="1"/>
    <col min="7" max="7" width="19.1640625" style="159" customWidth="1"/>
    <col min="8" max="8" width="23.5" style="159" customWidth="1"/>
    <col min="9" max="9" width="38.33203125" style="159" customWidth="1"/>
    <col min="10" max="10" width="9.33203125" style="159"/>
    <col min="11" max="16384" width="9.33203125" style="197"/>
  </cols>
  <sheetData>
    <row r="1" spans="1:10" ht="10.199999999999999" customHeight="1" thickBot="1" x14ac:dyDescent="0.35">
      <c r="A1" s="32"/>
      <c r="B1" s="33"/>
      <c r="C1" s="33"/>
      <c r="D1" s="33"/>
      <c r="E1" s="60"/>
      <c r="F1" s="60"/>
      <c r="G1" s="61"/>
      <c r="H1" s="61"/>
      <c r="I1" s="61"/>
      <c r="J1" s="61"/>
    </row>
    <row r="2" spans="1:10" ht="15.6" customHeight="1" x14ac:dyDescent="0.3">
      <c r="A2" s="269" t="s">
        <v>75</v>
      </c>
      <c r="B2" s="270"/>
      <c r="C2" s="270"/>
      <c r="D2" s="270"/>
      <c r="E2" s="271"/>
      <c r="F2" s="198"/>
      <c r="G2" s="61"/>
      <c r="H2" s="61"/>
      <c r="I2" s="61"/>
      <c r="J2" s="61"/>
    </row>
    <row r="3" spans="1:10" ht="15.6" x14ac:dyDescent="0.3">
      <c r="A3" s="38"/>
      <c r="B3" s="206" t="s">
        <v>72</v>
      </c>
      <c r="C3" s="44"/>
      <c r="D3" s="44"/>
      <c r="E3" s="77"/>
      <c r="F3" s="78"/>
      <c r="G3" s="61"/>
      <c r="H3" s="61"/>
      <c r="I3" s="61"/>
      <c r="J3" s="61"/>
    </row>
    <row r="4" spans="1:10" ht="9" customHeight="1" x14ac:dyDescent="0.3">
      <c r="A4" s="38"/>
      <c r="B4" s="53"/>
      <c r="C4" s="44"/>
      <c r="D4" s="44"/>
      <c r="E4" s="77"/>
      <c r="F4" s="79"/>
      <c r="G4" s="61"/>
      <c r="H4" s="61"/>
      <c r="I4" s="61"/>
      <c r="J4" s="61"/>
    </row>
    <row r="5" spans="1:10" ht="46.2" customHeight="1" x14ac:dyDescent="0.3">
      <c r="A5" s="266" t="s">
        <v>194</v>
      </c>
      <c r="B5" s="267"/>
      <c r="C5" s="267"/>
      <c r="D5" s="267"/>
      <c r="E5" s="268"/>
      <c r="F5" s="199"/>
      <c r="G5" s="61"/>
      <c r="H5" s="61"/>
      <c r="I5" s="61"/>
      <c r="J5" s="61"/>
    </row>
    <row r="6" spans="1:10" ht="7.95" customHeight="1" thickBot="1" x14ac:dyDescent="0.35">
      <c r="A6" s="94"/>
      <c r="B6" s="200"/>
      <c r="C6" s="200"/>
      <c r="D6" s="200"/>
      <c r="E6" s="201"/>
      <c r="F6" s="199"/>
      <c r="G6" s="61"/>
      <c r="H6" s="61"/>
      <c r="I6" s="61"/>
      <c r="J6" s="61"/>
    </row>
    <row r="7" spans="1:10" ht="16.2" thickBot="1" x14ac:dyDescent="0.35">
      <c r="A7" s="94"/>
      <c r="B7" s="46" t="s">
        <v>121</v>
      </c>
      <c r="C7" s="202"/>
      <c r="D7" s="46" t="s">
        <v>123</v>
      </c>
      <c r="E7" s="202"/>
      <c r="F7" s="203"/>
      <c r="G7" s="61"/>
      <c r="H7" s="61"/>
      <c r="I7" s="61"/>
      <c r="J7" s="61"/>
    </row>
    <row r="8" spans="1:10" ht="1.95" customHeight="1" thickBot="1" x14ac:dyDescent="0.35">
      <c r="A8" s="94"/>
      <c r="B8" s="46"/>
      <c r="C8" s="46"/>
      <c r="D8" s="46"/>
      <c r="E8" s="92"/>
      <c r="F8" s="203"/>
      <c r="G8" s="61"/>
      <c r="H8" s="61"/>
      <c r="I8" s="61"/>
      <c r="J8" s="61"/>
    </row>
    <row r="9" spans="1:10" ht="16.2" thickBot="1" x14ac:dyDescent="0.35">
      <c r="A9" s="94"/>
      <c r="B9" s="46" t="s">
        <v>122</v>
      </c>
      <c r="C9" s="202"/>
      <c r="D9" s="46"/>
      <c r="E9" s="92"/>
      <c r="F9" s="203"/>
      <c r="G9" s="61"/>
      <c r="H9" s="61"/>
      <c r="I9" s="61"/>
      <c r="J9" s="61"/>
    </row>
    <row r="10" spans="1:10" ht="9" customHeight="1" thickBot="1" x14ac:dyDescent="0.35">
      <c r="A10" s="38"/>
      <c r="B10" s="53"/>
      <c r="C10" s="44"/>
      <c r="D10" s="44"/>
      <c r="E10" s="77"/>
      <c r="F10" s="79"/>
      <c r="G10" s="61"/>
      <c r="H10" s="61"/>
      <c r="I10" s="61"/>
      <c r="J10" s="61"/>
    </row>
    <row r="11" spans="1:10" ht="19.2" customHeight="1" thickBot="1" x14ac:dyDescent="0.35">
      <c r="A11" s="67" t="s">
        <v>90</v>
      </c>
      <c r="B11" s="44" t="s">
        <v>202</v>
      </c>
      <c r="C11" s="41"/>
      <c r="D11" s="44"/>
      <c r="E11" s="34"/>
      <c r="F11" s="80"/>
      <c r="G11" s="61"/>
      <c r="H11" s="61"/>
      <c r="I11" s="61"/>
      <c r="J11" s="61"/>
    </row>
    <row r="12" spans="1:10" ht="9" customHeight="1" thickBot="1" x14ac:dyDescent="0.35">
      <c r="A12" s="38"/>
      <c r="B12" s="44"/>
      <c r="C12" s="44"/>
      <c r="D12" s="44"/>
      <c r="E12" s="77"/>
      <c r="F12" s="79"/>
      <c r="G12" s="61"/>
      <c r="H12" s="61"/>
      <c r="I12" s="61"/>
      <c r="J12" s="61"/>
    </row>
    <row r="13" spans="1:10" ht="16.2" thickBot="1" x14ac:dyDescent="0.35">
      <c r="A13" s="38"/>
      <c r="B13" s="272" t="s">
        <v>197</v>
      </c>
      <c r="C13" s="273"/>
      <c r="D13" s="273"/>
      <c r="E13" s="34"/>
      <c r="F13" s="80"/>
      <c r="J13" s="61"/>
    </row>
    <row r="14" spans="1:10" ht="15.6" x14ac:dyDescent="0.3">
      <c r="A14" s="38"/>
      <c r="B14" s="274" t="s">
        <v>125</v>
      </c>
      <c r="C14" s="275"/>
      <c r="D14" s="275"/>
      <c r="E14" s="276"/>
      <c r="F14" s="204"/>
      <c r="J14" s="61"/>
    </row>
    <row r="15" spans="1:10" ht="9.6" customHeight="1" thickBot="1" x14ac:dyDescent="0.35">
      <c r="A15" s="38"/>
      <c r="B15" s="44"/>
      <c r="C15" s="44"/>
      <c r="D15" s="44"/>
      <c r="E15" s="77"/>
      <c r="F15" s="79"/>
      <c r="J15" s="61"/>
    </row>
    <row r="16" spans="1:10" ht="16.2" thickBot="1" x14ac:dyDescent="0.35">
      <c r="A16" s="38"/>
      <c r="B16" s="44" t="s">
        <v>116</v>
      </c>
      <c r="C16" s="41"/>
      <c r="D16" s="44"/>
      <c r="E16" s="81">
        <f>E11/12*E13</f>
        <v>0</v>
      </c>
      <c r="F16" s="79"/>
      <c r="J16" s="61"/>
    </row>
    <row r="17" spans="1:10" ht="15.6" x14ac:dyDescent="0.3">
      <c r="A17" s="38"/>
      <c r="B17" s="44"/>
      <c r="C17" s="44"/>
      <c r="D17" s="44"/>
      <c r="E17" s="77"/>
      <c r="F17" s="79"/>
      <c r="J17" s="61"/>
    </row>
    <row r="18" spans="1:10" ht="15.6" x14ac:dyDescent="0.3">
      <c r="A18" s="64" t="s">
        <v>91</v>
      </c>
      <c r="B18" s="47" t="s">
        <v>198</v>
      </c>
      <c r="C18" s="44"/>
      <c r="D18" s="44"/>
      <c r="E18" s="77"/>
      <c r="F18" s="78"/>
      <c r="G18" s="254" t="s">
        <v>207</v>
      </c>
      <c r="H18" s="255"/>
      <c r="I18" s="256"/>
      <c r="J18" s="61"/>
    </row>
    <row r="19" spans="1:10" ht="15.6" x14ac:dyDescent="0.3">
      <c r="A19" s="38"/>
      <c r="B19" s="48" t="s">
        <v>92</v>
      </c>
      <c r="C19" s="44"/>
      <c r="D19" s="44"/>
      <c r="E19" s="77"/>
      <c r="F19" s="78"/>
      <c r="G19" s="257">
        <v>2021</v>
      </c>
      <c r="H19" s="258"/>
      <c r="I19" s="259"/>
      <c r="J19" s="61"/>
    </row>
    <row r="20" spans="1:10" ht="31.2" x14ac:dyDescent="0.3">
      <c r="A20" s="38"/>
      <c r="B20" s="249" t="s">
        <v>92</v>
      </c>
      <c r="C20" s="265"/>
      <c r="D20" s="265"/>
      <c r="E20" s="251"/>
      <c r="F20" s="78"/>
      <c r="G20" s="236">
        <v>44557</v>
      </c>
      <c r="H20" s="234" t="s">
        <v>81</v>
      </c>
      <c r="I20" s="235" t="s">
        <v>204</v>
      </c>
      <c r="J20" s="61"/>
    </row>
    <row r="21" spans="1:10" ht="15.6" x14ac:dyDescent="0.3">
      <c r="A21" s="38"/>
      <c r="B21" s="68" t="s">
        <v>81</v>
      </c>
      <c r="C21" s="69"/>
      <c r="D21" s="68" t="s">
        <v>85</v>
      </c>
      <c r="E21" s="69"/>
      <c r="F21" s="78"/>
      <c r="G21" s="236">
        <v>44558</v>
      </c>
      <c r="H21" s="234" t="s">
        <v>82</v>
      </c>
      <c r="I21" s="235" t="s">
        <v>208</v>
      </c>
      <c r="J21" s="61"/>
    </row>
    <row r="22" spans="1:10" ht="15.6" x14ac:dyDescent="0.3">
      <c r="A22" s="38"/>
      <c r="B22" s="68" t="s">
        <v>82</v>
      </c>
      <c r="C22" s="69"/>
      <c r="D22" s="68" t="s">
        <v>110</v>
      </c>
      <c r="E22" s="70"/>
      <c r="F22" s="78"/>
      <c r="G22" s="257">
        <v>2022</v>
      </c>
      <c r="H22" s="258"/>
      <c r="I22" s="259"/>
      <c r="J22" s="61"/>
    </row>
    <row r="23" spans="1:10" ht="15.6" x14ac:dyDescent="0.3">
      <c r="A23" s="38"/>
      <c r="B23" s="68" t="s">
        <v>83</v>
      </c>
      <c r="C23" s="69"/>
      <c r="D23" s="68" t="s">
        <v>111</v>
      </c>
      <c r="E23" s="70"/>
      <c r="F23" s="78"/>
      <c r="G23" s="236">
        <v>44564</v>
      </c>
      <c r="H23" s="234" t="str">
        <f>TEXT(G23, "dddd")</f>
        <v>Monday</v>
      </c>
      <c r="I23" s="235" t="s">
        <v>188</v>
      </c>
      <c r="J23" s="61"/>
    </row>
    <row r="24" spans="1:10" ht="15.6" x14ac:dyDescent="0.3">
      <c r="A24" s="38"/>
      <c r="B24" s="68" t="s">
        <v>84</v>
      </c>
      <c r="C24" s="69"/>
      <c r="D24" s="44"/>
      <c r="E24" s="49"/>
      <c r="F24"/>
      <c r="G24" s="236">
        <v>44666</v>
      </c>
      <c r="H24" s="234" t="str">
        <f>TEXT(G24, "dddd")</f>
        <v>Friday</v>
      </c>
      <c r="I24" s="235" t="s">
        <v>135</v>
      </c>
      <c r="J24" s="61"/>
    </row>
    <row r="25" spans="1:10" ht="17.25" customHeight="1" x14ac:dyDescent="0.3">
      <c r="A25" s="38"/>
      <c r="B25" s="68"/>
      <c r="C25" s="83"/>
      <c r="D25" s="44"/>
      <c r="E25" s="49"/>
      <c r="F25"/>
      <c r="G25" s="236">
        <v>44669</v>
      </c>
      <c r="H25" s="234" t="str">
        <f>TEXT(G25, "dddd")</f>
        <v>Monday</v>
      </c>
      <c r="I25" s="235" t="s">
        <v>136</v>
      </c>
      <c r="J25" s="61"/>
    </row>
    <row r="26" spans="1:10" ht="15.6" customHeight="1" x14ac:dyDescent="0.3">
      <c r="A26" s="38"/>
      <c r="B26" s="82" t="s">
        <v>195</v>
      </c>
      <c r="C26" s="205"/>
      <c r="D26" s="41"/>
      <c r="E26" s="77"/>
      <c r="F26"/>
      <c r="G26" s="238">
        <v>44683</v>
      </c>
      <c r="H26" s="234" t="s">
        <v>81</v>
      </c>
      <c r="I26" s="239" t="s">
        <v>203</v>
      </c>
      <c r="J26" s="61"/>
    </row>
    <row r="27" spans="1:10" ht="15.6" x14ac:dyDescent="0.3">
      <c r="A27" s="38"/>
      <c r="B27" s="68" t="s">
        <v>81</v>
      </c>
      <c r="C27" s="69"/>
      <c r="D27" s="68" t="s">
        <v>85</v>
      </c>
      <c r="E27" s="69"/>
      <c r="F27"/>
      <c r="G27" s="236">
        <v>44714</v>
      </c>
      <c r="H27" s="234" t="str">
        <f>TEXT(G27, "dddd")</f>
        <v>Thursday</v>
      </c>
      <c r="I27" s="235" t="s">
        <v>137</v>
      </c>
      <c r="J27" s="61"/>
    </row>
    <row r="28" spans="1:10" ht="15.6" x14ac:dyDescent="0.3">
      <c r="A28" s="38"/>
      <c r="B28" s="68" t="s">
        <v>82</v>
      </c>
      <c r="C28" s="69"/>
      <c r="D28" s="68" t="s">
        <v>110</v>
      </c>
      <c r="E28" s="70"/>
      <c r="F28"/>
      <c r="G28" s="236">
        <v>44715</v>
      </c>
      <c r="H28" s="234" t="str">
        <f>TEXT(G28, "dddd")</f>
        <v>Friday</v>
      </c>
      <c r="I28" s="235" t="s">
        <v>209</v>
      </c>
      <c r="J28" s="61"/>
    </row>
    <row r="29" spans="1:10" ht="15.6" customHeight="1" x14ac:dyDescent="0.3">
      <c r="A29" s="38"/>
      <c r="B29" s="68" t="s">
        <v>83</v>
      </c>
      <c r="C29" s="69"/>
      <c r="D29" s="68" t="s">
        <v>111</v>
      </c>
      <c r="E29" s="70"/>
      <c r="F29"/>
      <c r="G29" s="236">
        <v>44802</v>
      </c>
      <c r="H29" s="234" t="str">
        <f>TEXT(G29, "dddd")</f>
        <v>Monday</v>
      </c>
      <c r="I29" s="235" t="s">
        <v>138</v>
      </c>
      <c r="J29" s="61"/>
    </row>
    <row r="30" spans="1:10" ht="15.6" x14ac:dyDescent="0.3">
      <c r="A30" s="38"/>
      <c r="B30" s="68" t="s">
        <v>84</v>
      </c>
      <c r="C30" s="69"/>
      <c r="D30" s="44"/>
      <c r="E30" s="49"/>
      <c r="F30"/>
      <c r="G30" s="230"/>
      <c r="H30" s="231"/>
      <c r="I30" s="229"/>
      <c r="J30" s="61"/>
    </row>
    <row r="31" spans="1:10" ht="14.25" customHeight="1" x14ac:dyDescent="0.3">
      <c r="A31" s="38"/>
      <c r="B31" s="44"/>
      <c r="C31" s="41"/>
      <c r="D31" s="41"/>
      <c r="E31" s="77"/>
      <c r="F31"/>
      <c r="J31" s="61"/>
    </row>
    <row r="32" spans="1:10" ht="15.6" x14ac:dyDescent="0.3">
      <c r="A32" s="38"/>
      <c r="B32" s="48" t="s">
        <v>196</v>
      </c>
      <c r="C32" s="41"/>
      <c r="D32" s="41"/>
      <c r="E32" s="77"/>
      <c r="F32"/>
      <c r="J32" s="61"/>
    </row>
    <row r="33" spans="1:10" ht="15.6" x14ac:dyDescent="0.3">
      <c r="A33" s="38"/>
      <c r="B33" s="68" t="s">
        <v>81</v>
      </c>
      <c r="C33" s="72"/>
      <c r="D33" s="68" t="s">
        <v>85</v>
      </c>
      <c r="E33" s="72"/>
      <c r="F33"/>
      <c r="J33" s="61"/>
    </row>
    <row r="34" spans="1:10" ht="17.25" customHeight="1" x14ac:dyDescent="0.3">
      <c r="A34" s="38"/>
      <c r="B34" s="68" t="s">
        <v>82</v>
      </c>
      <c r="C34" s="72"/>
      <c r="D34" s="68" t="s">
        <v>110</v>
      </c>
      <c r="E34" s="72"/>
      <c r="F34"/>
      <c r="J34" s="61"/>
    </row>
    <row r="35" spans="1:10" ht="15.6" x14ac:dyDescent="0.3">
      <c r="A35" s="38"/>
      <c r="B35" s="68" t="s">
        <v>83</v>
      </c>
      <c r="C35" s="72"/>
      <c r="D35" s="68" t="s">
        <v>111</v>
      </c>
      <c r="E35" s="72"/>
      <c r="F35"/>
      <c r="J35" s="61"/>
    </row>
    <row r="36" spans="1:10" ht="15.6" x14ac:dyDescent="0.3">
      <c r="A36" s="38"/>
      <c r="B36" s="68" t="s">
        <v>84</v>
      </c>
      <c r="C36" s="72"/>
      <c r="D36" s="44"/>
      <c r="E36" s="45"/>
      <c r="F36"/>
      <c r="J36" s="61"/>
    </row>
    <row r="37" spans="1:10" ht="15.6" x14ac:dyDescent="0.3">
      <c r="A37" s="38"/>
      <c r="B37" s="44"/>
      <c r="C37" s="41"/>
      <c r="D37" s="41"/>
      <c r="E37" s="77"/>
      <c r="F37"/>
      <c r="J37" s="61"/>
    </row>
    <row r="38" spans="1:10" ht="15" customHeight="1" x14ac:dyDescent="0.3">
      <c r="A38" s="38"/>
      <c r="B38" s="44" t="s">
        <v>86</v>
      </c>
      <c r="C38" s="41"/>
      <c r="D38" s="41"/>
      <c r="E38" s="84">
        <f>(C21*C27)+(C22*C28)+(C23*C29)+(C24*C30)+(E21*E27)+(E22*E28)+(E23*E29)</f>
        <v>0</v>
      </c>
      <c r="F38"/>
      <c r="J38" s="61"/>
    </row>
    <row r="39" spans="1:10" ht="15.6" x14ac:dyDescent="0.3">
      <c r="A39" s="38"/>
      <c r="B39" s="44" t="s">
        <v>87</v>
      </c>
      <c r="C39" s="41"/>
      <c r="D39" s="41"/>
      <c r="E39" s="73">
        <f>(C21*C33)+(C22*C34)+(C23*C35)+(C24*C36)+(E21*E33)+(E22*E34)+(E23*E35)</f>
        <v>0</v>
      </c>
      <c r="F39"/>
      <c r="J39" s="61"/>
    </row>
    <row r="40" spans="1:10" ht="15.6" x14ac:dyDescent="0.3">
      <c r="A40" s="38"/>
      <c r="B40" s="44" t="s">
        <v>88</v>
      </c>
      <c r="C40" s="41"/>
      <c r="D40" s="41"/>
      <c r="E40" s="85">
        <f>E16-E38-E39</f>
        <v>0</v>
      </c>
      <c r="F40"/>
      <c r="G40"/>
      <c r="H40"/>
      <c r="I40"/>
      <c r="J40" s="61"/>
    </row>
    <row r="41" spans="1:10" ht="15.6" x14ac:dyDescent="0.3">
      <c r="A41" s="38"/>
      <c r="B41" s="44"/>
      <c r="C41" s="41"/>
      <c r="D41" s="44"/>
      <c r="E41" s="45"/>
      <c r="F41" s="78"/>
      <c r="G41" s="61"/>
      <c r="H41" s="61"/>
      <c r="I41" s="61"/>
      <c r="J41" s="61"/>
    </row>
    <row r="42" spans="1:10" ht="15.6" x14ac:dyDescent="0.3">
      <c r="A42" s="38"/>
      <c r="B42" s="44" t="s">
        <v>113</v>
      </c>
      <c r="C42" s="41"/>
      <c r="D42" s="44"/>
      <c r="E42" s="45"/>
      <c r="F42" s="78"/>
      <c r="G42" s="61"/>
      <c r="H42" s="61"/>
      <c r="I42" s="61"/>
      <c r="J42" s="61"/>
    </row>
    <row r="43" spans="1:10" ht="15.6" x14ac:dyDescent="0.3">
      <c r="A43" s="38"/>
      <c r="B43" s="44" t="s">
        <v>114</v>
      </c>
      <c r="C43" s="41"/>
      <c r="D43" s="44"/>
      <c r="E43" s="72">
        <v>0</v>
      </c>
      <c r="F43" s="78"/>
      <c r="G43" s="61"/>
      <c r="H43" s="61"/>
      <c r="I43" s="61"/>
      <c r="J43" s="61"/>
    </row>
    <row r="44" spans="1:10" ht="16.2" thickBot="1" x14ac:dyDescent="0.35">
      <c r="A44" s="50"/>
      <c r="B44" s="54" t="s">
        <v>115</v>
      </c>
      <c r="C44" s="51"/>
      <c r="D44" s="54"/>
      <c r="E44" s="86">
        <f>E40-E43</f>
        <v>0</v>
      </c>
      <c r="F44" s="78"/>
      <c r="G44" s="61"/>
      <c r="H44" s="61"/>
      <c r="I44" s="61"/>
      <c r="J44" s="61"/>
    </row>
    <row r="45" spans="1:10" ht="19.5" customHeight="1" x14ac:dyDescent="0.3">
      <c r="A45" s="32"/>
      <c r="B45" s="62" t="s">
        <v>72</v>
      </c>
      <c r="C45" s="32"/>
      <c r="D45" s="32"/>
      <c r="E45" s="61"/>
      <c r="F45" s="61"/>
      <c r="G45" s="61"/>
      <c r="H45" s="61"/>
      <c r="I45" s="61"/>
      <c r="J45" s="61"/>
    </row>
    <row r="46" spans="1:10" s="159" customFormat="1" ht="19.5" customHeight="1" x14ac:dyDescent="0.3">
      <c r="A46" s="61"/>
      <c r="B46" s="61"/>
      <c r="C46" s="61"/>
      <c r="D46" s="61"/>
      <c r="E46" s="61"/>
      <c r="F46" s="61"/>
      <c r="G46" s="61"/>
      <c r="H46" s="61"/>
      <c r="I46" s="61"/>
      <c r="J46" s="61"/>
    </row>
    <row r="47" spans="1:10" s="159" customFormat="1" ht="19.5" customHeight="1" x14ac:dyDescent="0.3">
      <c r="A47" s="61"/>
      <c r="B47" s="61"/>
      <c r="C47" s="61"/>
      <c r="D47" s="61"/>
      <c r="E47" s="61"/>
      <c r="F47" s="61"/>
      <c r="G47" s="61"/>
      <c r="H47" s="61"/>
      <c r="I47" s="61"/>
      <c r="J47" s="61"/>
    </row>
    <row r="48" spans="1:10" s="159" customFormat="1" ht="19.5" customHeight="1" x14ac:dyDescent="0.3">
      <c r="A48" s="61"/>
      <c r="B48" s="61"/>
      <c r="C48" s="61"/>
      <c r="D48" s="61"/>
      <c r="E48" s="61"/>
      <c r="F48" s="61"/>
      <c r="G48" s="61"/>
      <c r="H48" s="61"/>
      <c r="I48" s="61"/>
      <c r="J48" s="61"/>
    </row>
    <row r="49" spans="1:10" s="159" customFormat="1" ht="19.5" customHeight="1" x14ac:dyDescent="0.3">
      <c r="A49" s="61"/>
      <c r="B49" s="61"/>
      <c r="C49" s="61"/>
      <c r="D49" s="61"/>
      <c r="E49" s="61"/>
      <c r="F49" s="61"/>
      <c r="G49" s="61"/>
      <c r="H49" s="61"/>
      <c r="I49" s="61"/>
      <c r="J49" s="61"/>
    </row>
    <row r="50" spans="1:10" s="159" customFormat="1" ht="19.5" customHeight="1" x14ac:dyDescent="0.3">
      <c r="A50" s="61"/>
      <c r="B50" s="61"/>
      <c r="C50" s="61"/>
      <c r="D50" s="61"/>
      <c r="E50" s="61"/>
      <c r="F50" s="61"/>
      <c r="G50" s="61"/>
      <c r="H50" s="61"/>
      <c r="I50" s="61"/>
      <c r="J50" s="61"/>
    </row>
    <row r="51" spans="1:10" s="159" customFormat="1" ht="19.5" customHeight="1" x14ac:dyDescent="0.3">
      <c r="A51" s="61"/>
      <c r="B51" s="61"/>
      <c r="C51" s="61"/>
      <c r="D51" s="61"/>
      <c r="E51" s="61"/>
      <c r="F51" s="61"/>
      <c r="G51" s="61"/>
      <c r="H51" s="61"/>
      <c r="I51" s="61"/>
      <c r="J51" s="61"/>
    </row>
    <row r="52" spans="1:10" s="159" customFormat="1" ht="19.5" customHeight="1" x14ac:dyDescent="0.3">
      <c r="A52" s="61"/>
      <c r="B52" s="61"/>
      <c r="C52" s="61"/>
      <c r="D52" s="61"/>
      <c r="E52" s="61"/>
      <c r="F52" s="61"/>
      <c r="G52" s="61"/>
      <c r="H52" s="61"/>
      <c r="I52" s="61"/>
      <c r="J52" s="61"/>
    </row>
    <row r="53" spans="1:10" ht="19.5" customHeight="1" x14ac:dyDescent="0.3">
      <c r="A53" s="32"/>
      <c r="B53" s="32"/>
      <c r="C53" s="32"/>
      <c r="D53" s="32"/>
      <c r="E53" s="61"/>
      <c r="F53" s="61"/>
      <c r="G53" s="61"/>
      <c r="H53" s="61"/>
      <c r="I53" s="61"/>
      <c r="J53" s="61"/>
    </row>
    <row r="54" spans="1:10" ht="19.5" customHeight="1" x14ac:dyDescent="0.3">
      <c r="A54" s="32"/>
      <c r="B54" s="32"/>
      <c r="C54" s="32"/>
      <c r="D54" s="32"/>
      <c r="E54" s="61"/>
      <c r="F54" s="61"/>
      <c r="G54" s="61"/>
      <c r="H54" s="61"/>
      <c r="I54" s="61"/>
      <c r="J54" s="61"/>
    </row>
    <row r="55" spans="1:10" ht="19.5" customHeight="1" x14ac:dyDescent="0.3">
      <c r="A55" s="32"/>
      <c r="B55" s="32"/>
      <c r="C55" s="32"/>
      <c r="D55" s="32"/>
      <c r="E55" s="61"/>
      <c r="F55" s="61"/>
      <c r="G55" s="61"/>
      <c r="H55" s="61"/>
      <c r="I55" s="61"/>
      <c r="J55" s="61"/>
    </row>
    <row r="56" spans="1:10" ht="19.5" customHeight="1" x14ac:dyDescent="0.3">
      <c r="A56" s="32"/>
      <c r="B56" s="32"/>
      <c r="C56" s="32"/>
      <c r="D56" s="32"/>
      <c r="E56" s="61"/>
      <c r="F56" s="61"/>
      <c r="G56" s="61"/>
      <c r="H56" s="61"/>
      <c r="I56" s="61"/>
      <c r="J56" s="61"/>
    </row>
    <row r="57" spans="1:10" ht="19.5" customHeight="1" x14ac:dyDescent="0.3">
      <c r="A57" s="32"/>
      <c r="B57" s="32"/>
      <c r="C57" s="32"/>
      <c r="D57" s="32"/>
      <c r="E57" s="61"/>
      <c r="F57" s="61"/>
      <c r="G57" s="61"/>
      <c r="H57" s="61"/>
      <c r="I57" s="61"/>
      <c r="J57" s="61"/>
    </row>
    <row r="58" spans="1:10" ht="19.5" customHeight="1" x14ac:dyDescent="0.3">
      <c r="A58" s="32"/>
      <c r="B58" s="32"/>
      <c r="C58" s="32"/>
      <c r="D58" s="32"/>
      <c r="E58" s="61"/>
      <c r="F58" s="61"/>
      <c r="G58" s="61"/>
      <c r="H58" s="61"/>
      <c r="I58" s="61"/>
      <c r="J58" s="61"/>
    </row>
    <row r="59" spans="1:10" ht="19.5" customHeight="1" x14ac:dyDescent="0.3">
      <c r="A59" s="32"/>
      <c r="B59" s="32"/>
      <c r="C59" s="32"/>
      <c r="D59" s="32"/>
      <c r="E59" s="61"/>
      <c r="F59" s="61"/>
      <c r="G59" s="61"/>
      <c r="H59" s="61"/>
      <c r="I59" s="61"/>
      <c r="J59" s="61"/>
    </row>
    <row r="60" spans="1:10" ht="19.5" customHeight="1" x14ac:dyDescent="0.3">
      <c r="A60" s="32"/>
      <c r="B60" s="32"/>
      <c r="C60" s="32"/>
      <c r="D60" s="32"/>
      <c r="E60" s="61"/>
      <c r="F60" s="61"/>
      <c r="G60" s="61"/>
      <c r="H60" s="61"/>
      <c r="I60" s="61"/>
      <c r="J60" s="61"/>
    </row>
    <row r="61" spans="1:10" ht="19.5" customHeight="1" x14ac:dyDescent="0.3">
      <c r="A61" s="32"/>
      <c r="B61" s="32"/>
      <c r="C61" s="32"/>
      <c r="D61" s="32"/>
      <c r="E61" s="61"/>
      <c r="F61" s="61"/>
      <c r="G61" s="61"/>
      <c r="H61" s="61"/>
      <c r="I61" s="61"/>
      <c r="J61" s="61"/>
    </row>
    <row r="62" spans="1:10" ht="19.5" customHeight="1" x14ac:dyDescent="0.3">
      <c r="A62" s="32"/>
      <c r="B62" s="32"/>
      <c r="C62" s="32"/>
      <c r="D62" s="32"/>
      <c r="E62" s="61"/>
      <c r="F62" s="61"/>
      <c r="G62" s="61"/>
      <c r="H62" s="61"/>
      <c r="I62" s="61"/>
      <c r="J62" s="61"/>
    </row>
    <row r="63" spans="1:10" ht="19.5" customHeight="1" x14ac:dyDescent="0.3">
      <c r="A63" s="32"/>
      <c r="B63" s="32"/>
      <c r="C63" s="32"/>
      <c r="D63" s="32"/>
      <c r="E63" s="61"/>
      <c r="F63" s="61"/>
      <c r="G63" s="61"/>
      <c r="H63" s="61"/>
      <c r="I63" s="61"/>
      <c r="J63" s="61"/>
    </row>
    <row r="64" spans="1:10" ht="19.5" customHeight="1" x14ac:dyDescent="0.3">
      <c r="A64" s="32"/>
      <c r="B64" s="32"/>
      <c r="C64" s="32"/>
      <c r="D64" s="32"/>
      <c r="E64" s="61"/>
      <c r="F64" s="61"/>
      <c r="G64" s="61"/>
      <c r="H64" s="61"/>
      <c r="I64" s="61"/>
      <c r="J64" s="61"/>
    </row>
    <row r="65" spans="1:10" ht="19.5" customHeight="1" x14ac:dyDescent="0.3">
      <c r="A65" s="32"/>
      <c r="B65" s="32"/>
      <c r="C65" s="32"/>
      <c r="D65" s="32"/>
      <c r="E65" s="61"/>
      <c r="F65" s="61"/>
      <c r="G65" s="61"/>
      <c r="H65" s="61"/>
      <c r="I65" s="61"/>
      <c r="J65" s="61"/>
    </row>
    <row r="66" spans="1:10" ht="19.5" customHeight="1" x14ac:dyDescent="0.3">
      <c r="A66" s="32"/>
      <c r="B66" s="32"/>
      <c r="C66" s="32"/>
      <c r="D66" s="32"/>
      <c r="E66" s="61"/>
      <c r="F66" s="61"/>
      <c r="G66" s="61"/>
      <c r="H66" s="61"/>
      <c r="I66" s="61"/>
      <c r="J66" s="61"/>
    </row>
    <row r="67" spans="1:10" ht="19.5" customHeight="1" x14ac:dyDescent="0.3">
      <c r="A67" s="32"/>
      <c r="B67" s="32"/>
      <c r="C67" s="32"/>
      <c r="D67" s="32"/>
      <c r="E67" s="61"/>
      <c r="F67" s="61"/>
      <c r="G67" s="61"/>
      <c r="H67" s="61"/>
      <c r="I67" s="61"/>
      <c r="J67" s="61"/>
    </row>
    <row r="68" spans="1:10" ht="19.5" customHeight="1" x14ac:dyDescent="0.3">
      <c r="A68" s="32"/>
      <c r="B68" s="32"/>
      <c r="C68" s="32"/>
      <c r="D68" s="32"/>
      <c r="E68" s="61"/>
      <c r="F68" s="61"/>
      <c r="G68" s="61"/>
      <c r="H68" s="61"/>
      <c r="I68" s="61"/>
      <c r="J68" s="61"/>
    </row>
    <row r="69" spans="1:10" ht="19.5" customHeight="1" x14ac:dyDescent="0.3">
      <c r="A69" s="32"/>
      <c r="B69" s="32"/>
      <c r="C69" s="32"/>
      <c r="D69" s="32"/>
      <c r="E69" s="61"/>
      <c r="F69" s="61"/>
      <c r="G69" s="61"/>
      <c r="H69" s="61"/>
      <c r="I69" s="61"/>
      <c r="J69" s="61"/>
    </row>
    <row r="70" spans="1:10" ht="19.5" customHeight="1" x14ac:dyDescent="0.3">
      <c r="A70" s="32"/>
      <c r="B70" s="32"/>
      <c r="C70" s="32"/>
      <c r="D70" s="32"/>
      <c r="E70" s="61"/>
      <c r="F70" s="61"/>
      <c r="G70" s="61"/>
      <c r="H70" s="61"/>
      <c r="I70" s="61"/>
      <c r="J70" s="61"/>
    </row>
    <row r="71" spans="1:10" ht="19.5" customHeight="1" x14ac:dyDescent="0.3">
      <c r="A71" s="32"/>
      <c r="B71" s="32"/>
      <c r="C71" s="32"/>
      <c r="D71" s="32"/>
      <c r="E71" s="61"/>
      <c r="F71" s="61"/>
      <c r="G71" s="61"/>
      <c r="H71" s="61"/>
      <c r="I71" s="61"/>
      <c r="J71" s="61"/>
    </row>
    <row r="72" spans="1:10" ht="19.5" customHeight="1" x14ac:dyDescent="0.3">
      <c r="A72" s="32"/>
      <c r="B72" s="32"/>
      <c r="C72" s="32"/>
      <c r="D72" s="32"/>
      <c r="E72" s="61"/>
      <c r="F72" s="61"/>
      <c r="G72" s="61"/>
      <c r="H72" s="61"/>
      <c r="I72" s="61"/>
      <c r="J72" s="61"/>
    </row>
    <row r="73" spans="1:10" ht="19.5" customHeight="1" x14ac:dyDescent="0.3">
      <c r="A73" s="32"/>
      <c r="B73" s="32"/>
      <c r="C73" s="32"/>
      <c r="D73" s="32"/>
      <c r="E73" s="61"/>
      <c r="F73" s="61"/>
      <c r="G73" s="61"/>
      <c r="H73" s="61"/>
      <c r="I73" s="61"/>
      <c r="J73" s="61"/>
    </row>
    <row r="74" spans="1:10" ht="19.5" customHeight="1" x14ac:dyDescent="0.3">
      <c r="A74" s="32"/>
      <c r="B74" s="32"/>
      <c r="C74" s="32"/>
      <c r="D74" s="32"/>
      <c r="E74" s="61"/>
      <c r="F74" s="61"/>
      <c r="G74" s="61"/>
      <c r="H74" s="61"/>
      <c r="I74" s="61"/>
      <c r="J74" s="61"/>
    </row>
    <row r="75" spans="1:10" ht="19.5" customHeight="1" x14ac:dyDescent="0.3">
      <c r="A75" s="32"/>
      <c r="B75" s="32"/>
      <c r="C75" s="32"/>
      <c r="D75" s="32"/>
      <c r="E75" s="61"/>
      <c r="F75" s="61"/>
      <c r="G75" s="61"/>
      <c r="H75" s="61"/>
      <c r="I75" s="61"/>
      <c r="J75" s="61"/>
    </row>
    <row r="76" spans="1:10" ht="19.5" customHeight="1" x14ac:dyDescent="0.3">
      <c r="B76" s="32"/>
      <c r="C76" s="32"/>
    </row>
  </sheetData>
  <mergeCells count="8">
    <mergeCell ref="G22:I22"/>
    <mergeCell ref="B20:E20"/>
    <mergeCell ref="A5:E5"/>
    <mergeCell ref="A2:E2"/>
    <mergeCell ref="B13:D13"/>
    <mergeCell ref="B14:E14"/>
    <mergeCell ref="G18:I18"/>
    <mergeCell ref="G19:I19"/>
  </mergeCells>
  <phoneticPr fontId="0" type="noConversion"/>
  <hyperlinks>
    <hyperlink ref="B45" location="Menu!A1" display="Back to menu"/>
    <hyperlink ref="B3" location="Menu!A1" display="Back to menu"/>
  </hyperlinks>
  <pageMargins left="0.35433070866141736" right="0.35433070866141736" top="0.24" bottom="0.28999999999999998" header="0.24" footer="0.24"/>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M35"/>
  <sheetViews>
    <sheetView showGridLines="0" zoomScaleNormal="100" workbookViewId="0">
      <selection activeCell="C23" sqref="C23"/>
    </sheetView>
  </sheetViews>
  <sheetFormatPr defaultColWidth="9.33203125" defaultRowHeight="19.5" customHeight="1" x14ac:dyDescent="0.3"/>
  <cols>
    <col min="1" max="1" width="4.83203125" style="25" customWidth="1"/>
    <col min="2" max="2" width="141.6640625" style="25" bestFit="1" customWidth="1"/>
    <col min="3" max="3" width="30.33203125" style="25" customWidth="1"/>
    <col min="4" max="4" width="38.6640625" style="25" customWidth="1"/>
    <col min="5" max="5" width="21.5" style="25" hidden="1" customWidth="1"/>
    <col min="6" max="6" width="24.1640625" style="25" hidden="1" customWidth="1"/>
    <col min="7" max="7" width="29.1640625" style="25" hidden="1" customWidth="1"/>
    <col min="8" max="8" width="24.6640625" style="25" hidden="1" customWidth="1"/>
    <col min="9" max="9" width="8.33203125" style="25" customWidth="1"/>
    <col min="10" max="10" width="5.6640625" style="113" customWidth="1"/>
    <col min="11" max="11" width="24.6640625" style="113" customWidth="1"/>
    <col min="12" max="12" width="21" style="113" customWidth="1"/>
    <col min="13" max="13" width="39.1640625" style="113" customWidth="1"/>
    <col min="14" max="16384" width="9.33203125" style="118"/>
  </cols>
  <sheetData>
    <row r="1" spans="2:13" ht="16.2" customHeight="1" thickBot="1" x14ac:dyDescent="0.35">
      <c r="B1" s="164"/>
      <c r="C1" s="164"/>
      <c r="D1" s="27"/>
      <c r="E1" s="27"/>
    </row>
    <row r="2" spans="2:13" ht="19.5" customHeight="1" x14ac:dyDescent="0.35">
      <c r="B2" s="121" t="s">
        <v>127</v>
      </c>
      <c r="C2" s="134"/>
      <c r="D2" s="88"/>
    </row>
    <row r="3" spans="2:13" ht="16.2" customHeight="1" x14ac:dyDescent="0.3">
      <c r="B3" s="140" t="s">
        <v>72</v>
      </c>
      <c r="C3" s="44"/>
      <c r="D3" s="49"/>
    </row>
    <row r="4" spans="2:13" ht="7.2" customHeight="1" x14ac:dyDescent="0.3">
      <c r="B4" s="140"/>
      <c r="C4" s="44"/>
      <c r="D4" s="49"/>
    </row>
    <row r="5" spans="2:13" ht="15.6" x14ac:dyDescent="0.3">
      <c r="B5" s="123" t="s">
        <v>121</v>
      </c>
      <c r="C5" s="277"/>
      <c r="D5" s="278"/>
    </row>
    <row r="6" spans="2:13" ht="3" customHeight="1" x14ac:dyDescent="0.3">
      <c r="B6" s="123"/>
      <c r="C6" s="190"/>
      <c r="D6" s="191"/>
    </row>
    <row r="7" spans="2:13" ht="15.6" x14ac:dyDescent="0.3">
      <c r="B7" s="123" t="s">
        <v>123</v>
      </c>
      <c r="C7" s="277"/>
      <c r="D7" s="278"/>
    </row>
    <row r="8" spans="2:13" ht="3.6" customHeight="1" x14ac:dyDescent="0.3">
      <c r="B8" s="123"/>
      <c r="C8" s="190"/>
      <c r="D8" s="191"/>
    </row>
    <row r="9" spans="2:13" ht="16.2" customHeight="1" x14ac:dyDescent="0.3">
      <c r="B9" s="123" t="s">
        <v>122</v>
      </c>
      <c r="C9" s="277"/>
      <c r="D9" s="278"/>
    </row>
    <row r="10" spans="2:13" ht="3.6" customHeight="1" thickBot="1" x14ac:dyDescent="0.35">
      <c r="B10" s="192"/>
      <c r="C10" s="190"/>
      <c r="D10" s="49"/>
    </row>
    <row r="11" spans="2:13" ht="16.2" thickBot="1" x14ac:dyDescent="0.35">
      <c r="B11" s="145" t="s">
        <v>74</v>
      </c>
      <c r="C11" s="44"/>
      <c r="D11" s="49"/>
      <c r="F11" s="125">
        <f>INDEX(Data!$A$6:$D$17,Data!$A$20,2)</f>
        <v>36.5</v>
      </c>
      <c r="G11" s="125">
        <f>INDEX(Data!$A$6:$D$17,Data!$A$20,3)</f>
        <v>39</v>
      </c>
      <c r="H11" s="125">
        <f>INDEX(Data!$A$6:$D$17,Data!$A$20,4)</f>
        <v>7.3</v>
      </c>
    </row>
    <row r="12" spans="2:13" ht="16.2" customHeight="1" x14ac:dyDescent="0.3">
      <c r="B12" s="145"/>
      <c r="C12" s="44"/>
      <c r="D12" s="49"/>
      <c r="K12"/>
      <c r="L12"/>
      <c r="M12"/>
    </row>
    <row r="13" spans="2:13" ht="15.6" customHeight="1" x14ac:dyDescent="0.3">
      <c r="B13" s="145" t="s">
        <v>78</v>
      </c>
      <c r="C13" s="193">
        <f>G11</f>
        <v>39</v>
      </c>
      <c r="D13" s="49"/>
      <c r="K13"/>
      <c r="L13"/>
      <c r="M13"/>
    </row>
    <row r="14" spans="2:13" ht="9" customHeight="1" thickBot="1" x14ac:dyDescent="0.35">
      <c r="B14" s="145"/>
      <c r="C14" s="44"/>
      <c r="D14" s="49"/>
      <c r="K14"/>
      <c r="L14"/>
      <c r="M14"/>
    </row>
    <row r="15" spans="2:13" ht="16.2" thickBot="1" x14ac:dyDescent="0.35">
      <c r="B15" s="170" t="s">
        <v>193</v>
      </c>
      <c r="C15" s="44"/>
      <c r="D15" s="49"/>
      <c r="F15" s="126">
        <f>Data!$F$14-1</f>
        <v>0</v>
      </c>
      <c r="K15" s="254" t="s">
        <v>207</v>
      </c>
      <c r="L15" s="255"/>
      <c r="M15" s="256"/>
    </row>
    <row r="16" spans="2:13" ht="15.6" x14ac:dyDescent="0.3">
      <c r="B16" s="89" t="s">
        <v>212</v>
      </c>
      <c r="C16" s="44"/>
      <c r="D16" s="49"/>
      <c r="K16" s="257">
        <v>2021</v>
      </c>
      <c r="L16" s="258"/>
      <c r="M16" s="259"/>
    </row>
    <row r="17" spans="1:13" ht="15" customHeight="1" x14ac:dyDescent="0.3">
      <c r="B17" s="178"/>
      <c r="C17" s="44"/>
      <c r="D17" s="49"/>
      <c r="K17" s="236">
        <v>44557</v>
      </c>
      <c r="L17" s="234" t="s">
        <v>81</v>
      </c>
      <c r="M17" s="235" t="s">
        <v>204</v>
      </c>
    </row>
    <row r="18" spans="1:13" ht="16.2" customHeight="1" x14ac:dyDescent="0.3">
      <c r="B18" s="145" t="s">
        <v>128</v>
      </c>
      <c r="C18" s="194"/>
      <c r="D18" s="49"/>
      <c r="K18" s="236">
        <v>44558</v>
      </c>
      <c r="L18" s="234" t="s">
        <v>82</v>
      </c>
      <c r="M18" s="235" t="s">
        <v>208</v>
      </c>
    </row>
    <row r="19" spans="1:13" ht="15.6" x14ac:dyDescent="0.3">
      <c r="B19" s="178"/>
      <c r="C19" s="44"/>
      <c r="D19" s="49"/>
      <c r="K19" s="257">
        <v>2022</v>
      </c>
      <c r="L19" s="258"/>
      <c r="M19" s="259"/>
    </row>
    <row r="20" spans="1:13" ht="15.6" x14ac:dyDescent="0.3">
      <c r="B20" s="145" t="s">
        <v>129</v>
      </c>
      <c r="C20" s="194"/>
      <c r="D20" s="49"/>
      <c r="K20" s="236">
        <v>44564</v>
      </c>
      <c r="L20" s="234" t="str">
        <f t="shared" ref="L20:L26" si="0">TEXT(K20, "dddd")</f>
        <v>Monday</v>
      </c>
      <c r="M20" s="235" t="s">
        <v>188</v>
      </c>
    </row>
    <row r="21" spans="1:13" ht="16.2" customHeight="1" x14ac:dyDescent="0.3">
      <c r="B21" s="90" t="s">
        <v>178</v>
      </c>
      <c r="C21" s="44"/>
      <c r="D21" s="49"/>
      <c r="K21" s="236">
        <v>44666</v>
      </c>
      <c r="L21" s="234" t="str">
        <f t="shared" si="0"/>
        <v>Friday</v>
      </c>
      <c r="M21" s="235" t="s">
        <v>135</v>
      </c>
    </row>
    <row r="22" spans="1:13" ht="15.6" x14ac:dyDescent="0.3">
      <c r="B22" s="145"/>
      <c r="C22" s="44"/>
      <c r="D22" s="49"/>
      <c r="K22" s="236">
        <v>44669</v>
      </c>
      <c r="L22" s="234" t="str">
        <f t="shared" si="0"/>
        <v>Monday</v>
      </c>
      <c r="M22" s="235" t="s">
        <v>136</v>
      </c>
    </row>
    <row r="23" spans="1:13" ht="15.6" x14ac:dyDescent="0.3">
      <c r="B23" s="145" t="s">
        <v>175</v>
      </c>
      <c r="C23" s="195">
        <f>(((G11+F15))/12*C20)</f>
        <v>0</v>
      </c>
      <c r="D23" s="49"/>
      <c r="E23" s="25" t="s">
        <v>27</v>
      </c>
      <c r="K23" s="238">
        <v>44683</v>
      </c>
      <c r="L23" s="240" t="str">
        <f t="shared" si="0"/>
        <v>Monday</v>
      </c>
      <c r="M23" s="239" t="s">
        <v>203</v>
      </c>
    </row>
    <row r="24" spans="1:13" ht="15.6" x14ac:dyDescent="0.3">
      <c r="B24" s="279" t="s">
        <v>177</v>
      </c>
      <c r="C24" s="280"/>
      <c r="D24" s="281"/>
      <c r="K24" s="236">
        <v>44714</v>
      </c>
      <c r="L24" s="234" t="str">
        <f t="shared" si="0"/>
        <v>Thursday</v>
      </c>
      <c r="M24" s="235" t="s">
        <v>137</v>
      </c>
    </row>
    <row r="25" spans="1:13" ht="14.7" customHeight="1" x14ac:dyDescent="0.3">
      <c r="B25" s="145"/>
      <c r="C25" s="151"/>
      <c r="D25" s="49"/>
      <c r="K25" s="236">
        <v>44715</v>
      </c>
      <c r="L25" s="234" t="str">
        <f t="shared" si="0"/>
        <v>Friday</v>
      </c>
      <c r="M25" s="235" t="s">
        <v>209</v>
      </c>
    </row>
    <row r="26" spans="1:13" ht="16.2" customHeight="1" x14ac:dyDescent="0.3">
      <c r="B26" s="145" t="s">
        <v>174</v>
      </c>
      <c r="C26" s="194"/>
      <c r="D26" s="49"/>
      <c r="K26" s="236">
        <v>44802</v>
      </c>
      <c r="L26" s="234" t="str">
        <f t="shared" si="0"/>
        <v>Monday</v>
      </c>
      <c r="M26" s="235" t="s">
        <v>138</v>
      </c>
    </row>
    <row r="27" spans="1:13" ht="15.75" customHeight="1" x14ac:dyDescent="0.3">
      <c r="B27" s="145"/>
      <c r="C27" s="151"/>
      <c r="D27" s="49"/>
      <c r="K27" s="230"/>
      <c r="L27" s="231"/>
      <c r="M27" s="229"/>
    </row>
    <row r="28" spans="1:13" ht="15.6" x14ac:dyDescent="0.3">
      <c r="B28" s="145" t="s">
        <v>176</v>
      </c>
      <c r="C28" s="196">
        <f>SUM(C23-C26)+C18</f>
        <v>0</v>
      </c>
      <c r="D28" s="49"/>
    </row>
    <row r="29" spans="1:13" ht="15" customHeight="1" thickBot="1" x14ac:dyDescent="0.35">
      <c r="B29" s="152"/>
      <c r="C29" s="51"/>
      <c r="D29" s="52"/>
    </row>
    <row r="30" spans="1:13" ht="19.5" customHeight="1" x14ac:dyDescent="0.3">
      <c r="B30" s="161" t="s">
        <v>72</v>
      </c>
      <c r="C30" s="187"/>
    </row>
    <row r="31" spans="1:13" s="113" customFormat="1" ht="19.5" customHeight="1" x14ac:dyDescent="0.3">
      <c r="A31" s="58"/>
      <c r="B31" s="59"/>
      <c r="C31" s="58"/>
      <c r="D31" s="58"/>
      <c r="E31" s="58"/>
      <c r="F31" s="58"/>
      <c r="G31" s="58"/>
      <c r="H31" s="58"/>
      <c r="I31" s="58"/>
    </row>
    <row r="32" spans="1:13" s="113" customFormat="1" ht="19.5" customHeight="1" x14ac:dyDescent="0.3">
      <c r="A32" s="58"/>
      <c r="B32" s="58"/>
      <c r="C32" s="58"/>
      <c r="D32" s="58"/>
      <c r="E32" s="58"/>
      <c r="F32" s="58"/>
      <c r="G32" s="58"/>
      <c r="H32" s="58"/>
      <c r="I32" s="58"/>
    </row>
    <row r="33" spans="1:9" s="113" customFormat="1" ht="19.5" customHeight="1" x14ac:dyDescent="0.3">
      <c r="A33" s="58"/>
      <c r="B33" s="58"/>
      <c r="C33" s="58"/>
      <c r="D33" s="58"/>
      <c r="E33" s="58"/>
      <c r="F33" s="58"/>
      <c r="G33" s="58"/>
      <c r="H33" s="58"/>
      <c r="I33" s="58"/>
    </row>
    <row r="34" spans="1:9" s="113" customFormat="1" ht="19.5" customHeight="1" x14ac:dyDescent="0.3">
      <c r="A34" s="58"/>
      <c r="B34" s="58"/>
      <c r="C34" s="58"/>
      <c r="D34" s="58"/>
      <c r="E34" s="58"/>
      <c r="F34" s="58"/>
      <c r="G34" s="58"/>
      <c r="H34" s="58"/>
      <c r="I34" s="58"/>
    </row>
    <row r="35" spans="1:9" s="113" customFormat="1" ht="19.5" customHeight="1" x14ac:dyDescent="0.3">
      <c r="A35" s="58"/>
      <c r="B35" s="58"/>
      <c r="C35" s="58"/>
      <c r="D35" s="58"/>
      <c r="E35" s="58"/>
      <c r="F35" s="58"/>
      <c r="G35" s="58"/>
      <c r="H35" s="58"/>
      <c r="I35" s="58"/>
    </row>
  </sheetData>
  <mergeCells count="7">
    <mergeCell ref="C5:D5"/>
    <mergeCell ref="C7:D7"/>
    <mergeCell ref="C9:D9"/>
    <mergeCell ref="B24:D24"/>
    <mergeCell ref="K19:M19"/>
    <mergeCell ref="K15:M15"/>
    <mergeCell ref="K16:M16"/>
  </mergeCells>
  <phoneticPr fontId="0" type="noConversion"/>
  <hyperlinks>
    <hyperlink ref="B30" location="Menu!A1" display="Back to menu"/>
    <hyperlink ref="B3" location="Menu!A1" display="Back to menu"/>
  </hyperlinks>
  <pageMargins left="0.35433070866141736" right="0.35433070866141736" top="0.24" bottom="0.28999999999999998" header="0.24" footer="0.24"/>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6" r:id="rId4" name="Drop Down 2">
              <controlPr defaultSize="0" autoLine="0" autoPict="0">
                <anchor moveWithCells="1">
                  <from>
                    <xdr:col>2</xdr:col>
                    <xdr:colOff>0</xdr:colOff>
                    <xdr:row>10</xdr:row>
                    <xdr:rowOff>76200</xdr:rowOff>
                  </from>
                  <to>
                    <xdr:col>3</xdr:col>
                    <xdr:colOff>0</xdr:colOff>
                    <xdr:row>11</xdr:row>
                    <xdr:rowOff>45720</xdr:rowOff>
                  </to>
                </anchor>
              </controlPr>
            </control>
          </mc:Choice>
        </mc:AlternateContent>
        <mc:AlternateContent xmlns:mc="http://schemas.openxmlformats.org/markup-compatibility/2006">
          <mc:Choice Requires="x14">
            <control shapeId="6148" r:id="rId5" name="Drop Down 4">
              <controlPr defaultSize="0" autoLine="0" autoPict="0">
                <anchor moveWithCells="1">
                  <from>
                    <xdr:col>2</xdr:col>
                    <xdr:colOff>30480</xdr:colOff>
                    <xdr:row>14</xdr:row>
                    <xdr:rowOff>38100</xdr:rowOff>
                  </from>
                  <to>
                    <xdr:col>3</xdr:col>
                    <xdr:colOff>83820</xdr:colOff>
                    <xdr:row>15</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7"/>
  <sheetViews>
    <sheetView showFormulas="1" zoomScaleNormal="100" workbookViewId="0">
      <selection activeCell="B23" sqref="B23"/>
    </sheetView>
  </sheetViews>
  <sheetFormatPr defaultColWidth="9.33203125" defaultRowHeight="19.5" customHeight="1" x14ac:dyDescent="0.3"/>
  <cols>
    <col min="1" max="1" width="1.1640625" style="25" customWidth="1"/>
    <col min="2" max="2" width="66.5" style="25" customWidth="1"/>
    <col min="3" max="3" width="30.33203125" style="25" customWidth="1"/>
    <col min="4" max="4" width="36.83203125" style="25" customWidth="1"/>
    <col min="5" max="5" width="10.5" style="25" hidden="1" customWidth="1"/>
    <col min="6" max="6" width="13.33203125" style="25" hidden="1" customWidth="1"/>
    <col min="7" max="7" width="18.6640625" style="25" hidden="1" customWidth="1"/>
    <col min="8" max="8" width="13.5" style="25" hidden="1" customWidth="1"/>
    <col min="9" max="9" width="0" style="25" hidden="1" customWidth="1"/>
    <col min="10" max="16" width="9.33203125" style="113"/>
    <col min="17" max="16384" width="9.33203125" style="118"/>
  </cols>
  <sheetData>
    <row r="1" spans="1:10" s="113" customFormat="1" ht="19.5" customHeight="1" x14ac:dyDescent="0.3">
      <c r="A1" s="58"/>
      <c r="B1" s="58"/>
      <c r="C1" s="58"/>
      <c r="D1" s="58"/>
      <c r="E1" s="58"/>
      <c r="F1" s="58"/>
      <c r="G1" s="58"/>
      <c r="H1" s="58"/>
      <c r="I1" s="58"/>
    </row>
    <row r="2" spans="1:10" s="113" customFormat="1" ht="19.5" customHeight="1" x14ac:dyDescent="0.3">
      <c r="A2" s="58"/>
      <c r="B2" s="282" t="s">
        <v>173</v>
      </c>
      <c r="C2" s="283"/>
      <c r="D2" s="283"/>
      <c r="E2" s="283"/>
      <c r="F2" s="283"/>
      <c r="G2" s="283"/>
      <c r="H2" s="283"/>
      <c r="I2" s="283"/>
      <c r="J2" s="284"/>
    </row>
    <row r="3" spans="1:10" s="113" customFormat="1" ht="19.5" customHeight="1" x14ac:dyDescent="0.3">
      <c r="A3" s="58"/>
      <c r="B3" s="285"/>
      <c r="C3" s="286"/>
      <c r="D3" s="286"/>
      <c r="E3" s="286"/>
      <c r="F3" s="286"/>
      <c r="G3" s="286"/>
      <c r="H3" s="286"/>
      <c r="I3" s="286"/>
      <c r="J3" s="287"/>
    </row>
    <row r="4" spans="1:10" s="113" customFormat="1" ht="5.25" hidden="1" customHeight="1" x14ac:dyDescent="0.3">
      <c r="A4" s="58"/>
      <c r="B4" s="285"/>
      <c r="C4" s="286"/>
      <c r="D4" s="286"/>
      <c r="E4" s="286"/>
      <c r="F4" s="286"/>
      <c r="G4" s="286"/>
      <c r="H4" s="286"/>
      <c r="I4" s="286"/>
      <c r="J4" s="287"/>
    </row>
    <row r="5" spans="1:10" s="113" customFormat="1" ht="19.5" customHeight="1" x14ac:dyDescent="0.3">
      <c r="A5" s="58"/>
      <c r="B5" s="119" t="s">
        <v>170</v>
      </c>
      <c r="C5" s="114"/>
      <c r="D5" s="114"/>
      <c r="E5" s="114"/>
      <c r="F5" s="114"/>
      <c r="G5" s="114"/>
      <c r="H5" s="114"/>
      <c r="I5" s="114"/>
      <c r="J5" s="115"/>
    </row>
    <row r="6" spans="1:10" s="113" customFormat="1" ht="19.5" customHeight="1" x14ac:dyDescent="0.3">
      <c r="A6" s="58"/>
      <c r="B6" s="119" t="s">
        <v>171</v>
      </c>
      <c r="C6" s="114"/>
      <c r="D6" s="114"/>
      <c r="E6" s="114"/>
      <c r="F6" s="114"/>
      <c r="G6" s="114"/>
      <c r="H6" s="114"/>
      <c r="I6" s="114"/>
      <c r="J6" s="115"/>
    </row>
    <row r="7" spans="1:10" s="113" customFormat="1" ht="19.5" customHeight="1" x14ac:dyDescent="0.3">
      <c r="A7" s="58"/>
      <c r="B7" s="120" t="s">
        <v>172</v>
      </c>
      <c r="C7" s="116"/>
      <c r="D7" s="116"/>
      <c r="E7" s="116"/>
      <c r="F7" s="116"/>
      <c r="G7" s="116"/>
      <c r="H7" s="116"/>
      <c r="I7" s="116"/>
      <c r="J7" s="117"/>
    </row>
  </sheetData>
  <mergeCells count="1">
    <mergeCell ref="B2:J4"/>
  </mergeCells>
  <phoneticPr fontId="0" type="noConversion"/>
  <hyperlinks>
    <hyperlink ref="B5" location="'Part-time - Full Year'!A1" display="Part-time - Full Year"/>
    <hyperlink ref="B6" location="'Part-time - Part Year'!A1" display="Part-time - Part Year"/>
    <hyperlink ref="B7" location="'Full-time - Part Year'!A1" display="Full-time - Part Year"/>
  </hyperlinks>
  <pageMargins left="0.35433070866141736" right="0.35433070866141736" top="0.24" bottom="0.28999999999999998" header="0.24" footer="0.24"/>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T500"/>
  <sheetViews>
    <sheetView showGridLines="0" zoomScale="85" zoomScaleNormal="85" workbookViewId="0">
      <selection activeCell="B12" sqref="B12"/>
    </sheetView>
  </sheetViews>
  <sheetFormatPr defaultColWidth="9.33203125" defaultRowHeight="19.5" customHeight="1" x14ac:dyDescent="0.3"/>
  <cols>
    <col min="1" max="1" width="2.6640625" style="133" customWidth="1"/>
    <col min="2" max="2" width="96.6640625" style="25" customWidth="1"/>
    <col min="3" max="3" width="30.1640625" style="25" customWidth="1"/>
    <col min="4" max="4" width="65.1640625" style="25" customWidth="1"/>
    <col min="5" max="5" width="11.83203125" style="25" hidden="1" customWidth="1"/>
    <col min="6" max="6" width="20.33203125" style="25" hidden="1" customWidth="1"/>
    <col min="7" max="7" width="29.33203125" style="25" hidden="1" customWidth="1"/>
    <col min="8" max="8" width="27.1640625" style="25" hidden="1" customWidth="1"/>
    <col min="9" max="9" width="4.83203125" style="25" customWidth="1"/>
    <col min="10" max="10" width="3.5" style="113" customWidth="1"/>
    <col min="11" max="11" width="25.83203125" style="113" customWidth="1"/>
    <col min="12" max="12" width="21.83203125" style="113" customWidth="1"/>
    <col min="13" max="13" width="42.5" style="113" customWidth="1"/>
    <col min="14" max="20" width="9.33203125" style="113" customWidth="1"/>
    <col min="21" max="23" width="9.33203125" style="118" customWidth="1"/>
    <col min="24" max="16384" width="9.33203125" style="118"/>
  </cols>
  <sheetData>
    <row r="1" spans="1:8" ht="16.2" customHeight="1" thickBot="1" x14ac:dyDescent="0.35">
      <c r="A1" s="163"/>
      <c r="B1" s="164"/>
      <c r="C1" s="164"/>
      <c r="D1" s="27"/>
      <c r="E1" s="27"/>
    </row>
    <row r="2" spans="1:8" ht="15" customHeight="1" x14ac:dyDescent="0.3">
      <c r="A2" s="163"/>
      <c r="B2" s="87" t="s">
        <v>17</v>
      </c>
      <c r="C2" s="134"/>
      <c r="D2" s="88"/>
    </row>
    <row r="3" spans="1:8" ht="15" customHeight="1" x14ac:dyDescent="0.3">
      <c r="A3" s="163"/>
      <c r="B3" s="140" t="s">
        <v>72</v>
      </c>
      <c r="C3" s="165"/>
      <c r="D3" s="122"/>
    </row>
    <row r="4" spans="1:8" ht="15" customHeight="1" x14ac:dyDescent="0.3">
      <c r="A4" s="163"/>
      <c r="B4" s="140"/>
      <c r="C4" s="165"/>
      <c r="D4" s="122"/>
    </row>
    <row r="5" spans="1:8" ht="15" customHeight="1" x14ac:dyDescent="0.3">
      <c r="A5" s="163"/>
      <c r="B5" s="123" t="s">
        <v>162</v>
      </c>
      <c r="C5" s="294"/>
      <c r="D5" s="295"/>
    </row>
    <row r="6" spans="1:8" ht="15" customHeight="1" x14ac:dyDescent="0.3">
      <c r="A6" s="163"/>
      <c r="B6" s="123" t="s">
        <v>163</v>
      </c>
      <c r="C6" s="166"/>
      <c r="D6" s="167"/>
    </row>
    <row r="7" spans="1:8" ht="16.2" customHeight="1" x14ac:dyDescent="0.3">
      <c r="A7" s="163"/>
      <c r="B7" s="123" t="s">
        <v>164</v>
      </c>
      <c r="C7" s="294"/>
      <c r="D7" s="295"/>
    </row>
    <row r="8" spans="1:8" ht="19.5" customHeight="1" thickBot="1" x14ac:dyDescent="0.35">
      <c r="A8" s="163"/>
      <c r="B8" s="168" t="s">
        <v>18</v>
      </c>
      <c r="C8" s="169"/>
      <c r="D8" s="124"/>
    </row>
    <row r="9" spans="1:8" ht="19.5" customHeight="1" thickBot="1" x14ac:dyDescent="0.35">
      <c r="A9" s="163"/>
      <c r="B9" s="145" t="s">
        <v>154</v>
      </c>
      <c r="C9" s="35"/>
      <c r="D9" s="49"/>
      <c r="F9" s="125">
        <f>INDEX(Data!$A$6:$D$17,Data!$A$21,2)</f>
        <v>37.5</v>
      </c>
      <c r="G9" s="125">
        <f>INDEX(Data!$A$6:$D$17,Data!$A$21,3)</f>
        <v>41</v>
      </c>
      <c r="H9" s="125">
        <f>INDEX(Data!$A$6:$D$17,Data!$A$21,4)</f>
        <v>7.5</v>
      </c>
    </row>
    <row r="10" spans="1:8" ht="10.199999999999999" customHeight="1" thickBot="1" x14ac:dyDescent="0.35">
      <c r="A10" s="163"/>
      <c r="B10" s="145"/>
      <c r="C10" s="44"/>
      <c r="D10" s="49"/>
    </row>
    <row r="11" spans="1:8" ht="19.5" customHeight="1" thickBot="1" x14ac:dyDescent="0.35">
      <c r="A11" s="163"/>
      <c r="B11" s="170" t="s">
        <v>156</v>
      </c>
      <c r="C11" s="35"/>
      <c r="D11" s="49"/>
      <c r="F11" s="126">
        <f>Data!$F$15-1</f>
        <v>2</v>
      </c>
    </row>
    <row r="12" spans="1:8" ht="24" customHeight="1" thickBot="1" x14ac:dyDescent="0.35">
      <c r="A12" s="163"/>
      <c r="B12" s="171" t="s">
        <v>213</v>
      </c>
      <c r="C12" s="44"/>
      <c r="D12" s="49"/>
    </row>
    <row r="13" spans="1:8" ht="19.5" customHeight="1" thickBot="1" x14ac:dyDescent="0.35">
      <c r="A13" s="163"/>
      <c r="B13" s="170" t="s">
        <v>133</v>
      </c>
      <c r="C13" s="172">
        <f>(260-G9-F11)*H9</f>
        <v>1627.5</v>
      </c>
      <c r="D13" s="49"/>
      <c r="E13" s="25" t="s">
        <v>62</v>
      </c>
    </row>
    <row r="14" spans="1:8" ht="10.199999999999999" customHeight="1" thickBot="1" x14ac:dyDescent="0.35">
      <c r="A14" s="163"/>
      <c r="B14" s="145"/>
      <c r="C14" s="44"/>
      <c r="D14" s="49"/>
    </row>
    <row r="15" spans="1:8" ht="19.5" customHeight="1" thickBot="1" x14ac:dyDescent="0.35">
      <c r="A15" s="163"/>
      <c r="B15" s="145" t="s">
        <v>132</v>
      </c>
      <c r="C15" s="173"/>
      <c r="D15" s="49"/>
    </row>
    <row r="16" spans="1:8" ht="18" customHeight="1" thickBot="1" x14ac:dyDescent="0.35">
      <c r="A16" s="163"/>
      <c r="B16" s="145"/>
      <c r="C16" s="44"/>
      <c r="D16" s="49"/>
    </row>
    <row r="17" spans="1:13" ht="16.2" thickBot="1" x14ac:dyDescent="0.35">
      <c r="B17" s="145" t="s">
        <v>141</v>
      </c>
      <c r="C17" s="173"/>
      <c r="D17" s="188" t="s">
        <v>131</v>
      </c>
    </row>
    <row r="18" spans="1:13" ht="15.6" x14ac:dyDescent="0.3">
      <c r="B18" s="174" t="s">
        <v>142</v>
      </c>
      <c r="C18" s="41"/>
      <c r="D18" s="189" t="s">
        <v>145</v>
      </c>
      <c r="K18" s="254" t="s">
        <v>207</v>
      </c>
      <c r="L18" s="255"/>
      <c r="M18" s="256"/>
    </row>
    <row r="19" spans="1:13" ht="15.6" customHeight="1" thickBot="1" x14ac:dyDescent="0.35">
      <c r="B19" s="174"/>
      <c r="C19" s="41"/>
      <c r="D19" s="175"/>
      <c r="K19" s="257">
        <v>2021</v>
      </c>
      <c r="L19" s="258"/>
      <c r="M19" s="259"/>
    </row>
    <row r="20" spans="1:13" ht="15.75" customHeight="1" thickBot="1" x14ac:dyDescent="0.35">
      <c r="A20" s="163"/>
      <c r="B20" s="145" t="s">
        <v>139</v>
      </c>
      <c r="C20" s="173"/>
      <c r="D20" s="127"/>
      <c r="K20" s="236">
        <v>44557</v>
      </c>
      <c r="L20" s="234" t="s">
        <v>81</v>
      </c>
      <c r="M20" s="235" t="s">
        <v>204</v>
      </c>
    </row>
    <row r="21" spans="1:13" ht="16.2" customHeight="1" thickBot="1" x14ac:dyDescent="0.35">
      <c r="A21" s="163"/>
      <c r="B21" s="145"/>
      <c r="C21" s="176"/>
      <c r="D21" s="49"/>
      <c r="K21" s="236">
        <v>44558</v>
      </c>
      <c r="L21" s="234" t="s">
        <v>82</v>
      </c>
      <c r="M21" s="235" t="s">
        <v>208</v>
      </c>
    </row>
    <row r="22" spans="1:13" ht="16.2" thickBot="1" x14ac:dyDescent="0.35">
      <c r="A22" s="163"/>
      <c r="B22" s="145" t="s">
        <v>157</v>
      </c>
      <c r="C22" s="173">
        <v>1</v>
      </c>
      <c r="D22" s="49"/>
      <c r="K22" s="257">
        <v>2022</v>
      </c>
      <c r="L22" s="258"/>
      <c r="M22" s="259"/>
    </row>
    <row r="23" spans="1:13" ht="16.2" thickBot="1" x14ac:dyDescent="0.35">
      <c r="B23" s="38"/>
      <c r="C23" s="41"/>
      <c r="D23" s="49"/>
      <c r="K23" s="236">
        <v>44564</v>
      </c>
      <c r="L23" s="234" t="str">
        <f>TEXT(K23, "dddd")</f>
        <v>Monday</v>
      </c>
      <c r="M23" s="235" t="s">
        <v>188</v>
      </c>
    </row>
    <row r="24" spans="1:13" ht="16.2" thickBot="1" x14ac:dyDescent="0.35">
      <c r="B24" s="145" t="s">
        <v>80</v>
      </c>
      <c r="C24" s="177">
        <f>(C20*C22*5*C15/5)-C17</f>
        <v>0</v>
      </c>
      <c r="D24" s="49"/>
      <c r="F24" s="25" t="s">
        <v>105</v>
      </c>
      <c r="K24" s="236">
        <v>44666</v>
      </c>
      <c r="L24" s="234" t="str">
        <f>TEXT(K24, "dddd")</f>
        <v>Friday</v>
      </c>
      <c r="M24" s="235" t="s">
        <v>135</v>
      </c>
    </row>
    <row r="25" spans="1:13" ht="16.2" thickBot="1" x14ac:dyDescent="0.35">
      <c r="B25" s="38"/>
      <c r="C25" s="41"/>
      <c r="D25" s="49"/>
      <c r="K25" s="236">
        <v>44669</v>
      </c>
      <c r="L25" s="234" t="str">
        <f>TEXT(K25, "dddd")</f>
        <v>Monday</v>
      </c>
      <c r="M25" s="235" t="s">
        <v>136</v>
      </c>
    </row>
    <row r="26" spans="1:13" ht="19.5" customHeight="1" thickBot="1" x14ac:dyDescent="0.35">
      <c r="B26" s="178" t="s">
        <v>134</v>
      </c>
      <c r="C26" s="179"/>
      <c r="D26" s="49"/>
      <c r="K26" s="238">
        <v>44683</v>
      </c>
      <c r="L26" s="234" t="s">
        <v>81</v>
      </c>
      <c r="M26" s="239" t="s">
        <v>203</v>
      </c>
    </row>
    <row r="27" spans="1:13" ht="16.2" thickBot="1" x14ac:dyDescent="0.35">
      <c r="B27" s="38"/>
      <c r="C27" s="41"/>
      <c r="D27" s="49"/>
      <c r="K27" s="236">
        <v>44714</v>
      </c>
      <c r="L27" s="234" t="str">
        <f>TEXT(K27, "dddd")</f>
        <v>Thursday</v>
      </c>
      <c r="M27" s="235" t="s">
        <v>137</v>
      </c>
    </row>
    <row r="28" spans="1:13" ht="19.5" customHeight="1" thickBot="1" x14ac:dyDescent="0.35">
      <c r="B28" s="145" t="s">
        <v>106</v>
      </c>
      <c r="C28" s="180">
        <f>C24/C13</f>
        <v>0</v>
      </c>
      <c r="D28" s="49"/>
      <c r="E28" s="25" t="s">
        <v>30</v>
      </c>
      <c r="K28" s="236">
        <v>44715</v>
      </c>
      <c r="L28" s="234" t="str">
        <f>TEXT(K28, "dddd")</f>
        <v>Friday</v>
      </c>
      <c r="M28" s="235" t="s">
        <v>209</v>
      </c>
    </row>
    <row r="29" spans="1:13" ht="16.2" thickBot="1" x14ac:dyDescent="0.35">
      <c r="B29" s="145"/>
      <c r="C29" s="41"/>
      <c r="D29" s="49"/>
      <c r="K29" s="236">
        <v>44802</v>
      </c>
      <c r="L29" s="234" t="str">
        <f>TEXT(K29, "dddd")</f>
        <v>Monday</v>
      </c>
      <c r="M29" s="235" t="s">
        <v>138</v>
      </c>
    </row>
    <row r="30" spans="1:13" ht="19.5" customHeight="1" thickBot="1" x14ac:dyDescent="0.35">
      <c r="B30" s="145" t="s">
        <v>143</v>
      </c>
      <c r="C30" s="181">
        <f>C28*C26</f>
        <v>0</v>
      </c>
      <c r="D30" s="128"/>
      <c r="E30" s="25" t="s">
        <v>31</v>
      </c>
      <c r="K30" s="243"/>
      <c r="L30" s="242"/>
      <c r="M30" s="237"/>
    </row>
    <row r="31" spans="1:13" ht="14.25" customHeight="1" thickBot="1" x14ac:dyDescent="0.35">
      <c r="A31" s="163"/>
      <c r="B31" s="145"/>
      <c r="C31" s="44"/>
      <c r="D31" s="49"/>
      <c r="K31" s="225"/>
      <c r="L31" s="226"/>
      <c r="M31" s="224"/>
    </row>
    <row r="32" spans="1:13" ht="19.95" customHeight="1" thickBot="1" x14ac:dyDescent="0.35">
      <c r="A32" s="163"/>
      <c r="B32" s="145" t="s">
        <v>120</v>
      </c>
      <c r="C32" s="182">
        <f>C30/C22</f>
        <v>0</v>
      </c>
      <c r="D32" s="49"/>
      <c r="E32" s="25" t="s">
        <v>109</v>
      </c>
      <c r="K32" s="227"/>
      <c r="L32" s="228"/>
      <c r="M32" s="229"/>
    </row>
    <row r="33" spans="1:11" ht="9" customHeight="1" thickBot="1" x14ac:dyDescent="0.35">
      <c r="A33" s="163"/>
      <c r="B33" s="145"/>
      <c r="C33" s="183"/>
      <c r="D33" s="49"/>
    </row>
    <row r="34" spans="1:11" ht="19.5" customHeight="1" thickBot="1" x14ac:dyDescent="0.35">
      <c r="A34" s="163"/>
      <c r="B34" s="145" t="s">
        <v>146</v>
      </c>
      <c r="C34" s="182">
        <f>C32/(C20+1)</f>
        <v>0</v>
      </c>
      <c r="D34" s="184"/>
    </row>
    <row r="35" spans="1:11" ht="16.2" customHeight="1" x14ac:dyDescent="0.3">
      <c r="A35" s="163"/>
      <c r="B35" s="149" t="s">
        <v>140</v>
      </c>
      <c r="C35" s="44"/>
      <c r="D35" s="49"/>
    </row>
    <row r="36" spans="1:11" ht="9.6" customHeight="1" x14ac:dyDescent="0.3">
      <c r="A36" s="163"/>
      <c r="B36" s="149"/>
      <c r="C36" s="44"/>
      <c r="D36" s="49"/>
    </row>
    <row r="37" spans="1:11" ht="18" customHeight="1" thickBot="1" x14ac:dyDescent="0.35">
      <c r="A37" s="163"/>
      <c r="B37" s="129" t="s">
        <v>25</v>
      </c>
      <c r="C37" s="169"/>
      <c r="D37" s="124"/>
    </row>
    <row r="38" spans="1:11" ht="16.5" customHeight="1" thickBot="1" x14ac:dyDescent="0.35">
      <c r="A38" s="163"/>
      <c r="B38" s="145" t="s">
        <v>154</v>
      </c>
      <c r="C38" s="35"/>
      <c r="D38" s="49"/>
      <c r="F38" s="125">
        <f>INDEX(Data!$A$6:$D$17,Data!$A$22,2)</f>
        <v>36.5</v>
      </c>
      <c r="G38" s="125">
        <f>INDEX(Data!$A$6:$D$17,Data!$A$22,3)</f>
        <v>39</v>
      </c>
      <c r="H38" s="125">
        <f>INDEX(Data!$A$6:$D$17,Data!$A$22,4)</f>
        <v>7.3</v>
      </c>
    </row>
    <row r="39" spans="1:11" ht="10.5" customHeight="1" thickBot="1" x14ac:dyDescent="0.35">
      <c r="A39" s="163"/>
      <c r="B39" s="145"/>
      <c r="C39" s="44"/>
      <c r="D39" s="49"/>
    </row>
    <row r="40" spans="1:11" ht="19.5" customHeight="1" thickBot="1" x14ac:dyDescent="0.35">
      <c r="A40" s="163"/>
      <c r="B40" s="170" t="s">
        <v>155</v>
      </c>
      <c r="C40" s="185"/>
      <c r="D40" s="49"/>
      <c r="F40" s="126">
        <f>Data!$F$16-1</f>
        <v>0</v>
      </c>
    </row>
    <row r="41" spans="1:11" ht="15" customHeight="1" thickBot="1" x14ac:dyDescent="0.35">
      <c r="A41" s="163"/>
      <c r="B41" s="186" t="s">
        <v>213</v>
      </c>
      <c r="C41" s="44"/>
      <c r="D41" s="49"/>
    </row>
    <row r="42" spans="1:11" ht="26.25" customHeight="1" thickBot="1" x14ac:dyDescent="0.35">
      <c r="A42" s="163"/>
      <c r="B42" s="145" t="s">
        <v>211</v>
      </c>
      <c r="C42" s="172">
        <f>(260-G38-F40)*H38</f>
        <v>1613.3</v>
      </c>
      <c r="D42" s="49"/>
      <c r="E42" s="25" t="s">
        <v>29</v>
      </c>
    </row>
    <row r="43" spans="1:11" ht="13.2" customHeight="1" thickBot="1" x14ac:dyDescent="0.35">
      <c r="A43" s="163"/>
      <c r="B43" s="145"/>
      <c r="C43" s="44"/>
      <c r="D43" s="49"/>
    </row>
    <row r="44" spans="1:11" ht="19.5" customHeight="1" thickBot="1" x14ac:dyDescent="0.35">
      <c r="A44" s="163"/>
      <c r="B44" s="145" t="s">
        <v>79</v>
      </c>
      <c r="C44" s="173"/>
      <c r="D44" s="49"/>
    </row>
    <row r="45" spans="1:11" ht="9.6" customHeight="1" thickBot="1" x14ac:dyDescent="0.35">
      <c r="A45" s="163"/>
      <c r="B45" s="145"/>
      <c r="C45" s="44"/>
      <c r="D45" s="49"/>
    </row>
    <row r="46" spans="1:11" ht="16.2" thickBot="1" x14ac:dyDescent="0.35">
      <c r="B46" s="145" t="s">
        <v>141</v>
      </c>
      <c r="C46" s="173"/>
      <c r="D46" s="188" t="s">
        <v>131</v>
      </c>
    </row>
    <row r="47" spans="1:11" ht="15.6" x14ac:dyDescent="0.3">
      <c r="B47" s="174" t="s">
        <v>142</v>
      </c>
      <c r="C47" s="41"/>
      <c r="D47" s="189" t="s">
        <v>145</v>
      </c>
      <c r="K47" s="130"/>
    </row>
    <row r="48" spans="1:11" ht="3.6" customHeight="1" thickBot="1" x14ac:dyDescent="0.35">
      <c r="A48" s="163"/>
      <c r="B48" s="186"/>
      <c r="C48" s="44"/>
      <c r="D48" s="49"/>
    </row>
    <row r="49" spans="1:13" ht="19.5" customHeight="1" thickBot="1" x14ac:dyDescent="0.35">
      <c r="A49" s="163"/>
      <c r="B49" s="145" t="s">
        <v>134</v>
      </c>
      <c r="C49" s="179"/>
      <c r="D49" s="49"/>
      <c r="K49" s="130"/>
      <c r="L49" s="131"/>
    </row>
    <row r="50" spans="1:13" ht="19.5" customHeight="1" thickBot="1" x14ac:dyDescent="0.35">
      <c r="A50" s="163"/>
      <c r="B50" s="145"/>
      <c r="C50" s="41"/>
      <c r="D50" s="49"/>
      <c r="K50" s="130"/>
      <c r="L50" s="131"/>
    </row>
    <row r="51" spans="1:13" ht="16.2" thickBot="1" x14ac:dyDescent="0.35">
      <c r="B51" s="174" t="s">
        <v>192</v>
      </c>
      <c r="C51" s="173"/>
      <c r="D51" s="188" t="s">
        <v>152</v>
      </c>
      <c r="K51" s="130"/>
    </row>
    <row r="52" spans="1:13" ht="16.5" customHeight="1" thickBot="1" x14ac:dyDescent="0.35">
      <c r="A52" s="163"/>
      <c r="B52" s="145"/>
      <c r="C52" s="44"/>
      <c r="D52" s="189" t="s">
        <v>153</v>
      </c>
      <c r="K52" s="130"/>
      <c r="L52" s="131"/>
    </row>
    <row r="53" spans="1:13" ht="16.2" thickBot="1" x14ac:dyDescent="0.35">
      <c r="A53" s="163"/>
      <c r="B53" s="145" t="s">
        <v>80</v>
      </c>
      <c r="C53" s="177">
        <f>(C51*5*C44/5)-C46</f>
        <v>0</v>
      </c>
      <c r="D53" s="49"/>
      <c r="K53" s="130"/>
      <c r="L53" s="131"/>
    </row>
    <row r="54" spans="1:13" ht="10.95" customHeight="1" thickBot="1" x14ac:dyDescent="0.35">
      <c r="A54" s="163"/>
      <c r="B54" s="145"/>
      <c r="C54" s="44"/>
      <c r="D54" s="49"/>
      <c r="K54" s="130"/>
      <c r="L54" s="131"/>
    </row>
    <row r="55" spans="1:13" ht="16.2" thickBot="1" x14ac:dyDescent="0.35">
      <c r="B55" s="145" t="s">
        <v>143</v>
      </c>
      <c r="C55" s="181">
        <f>(C53/C42)*C49</f>
        <v>0</v>
      </c>
      <c r="D55" s="128"/>
    </row>
    <row r="56" spans="1:13" ht="9.6" customHeight="1" thickBot="1" x14ac:dyDescent="0.35">
      <c r="B56" s="145"/>
      <c r="C56" s="44"/>
      <c r="D56" s="128"/>
    </row>
    <row r="57" spans="1:13" ht="16.2" thickBot="1" x14ac:dyDescent="0.35">
      <c r="A57" s="163"/>
      <c r="B57" s="145" t="s">
        <v>112</v>
      </c>
      <c r="C57" s="182">
        <f>C55/12</f>
        <v>0</v>
      </c>
      <c r="D57" s="49"/>
      <c r="H57" s="27"/>
    </row>
    <row r="58" spans="1:13" ht="19.5" customHeight="1" x14ac:dyDescent="0.3">
      <c r="A58" s="163"/>
      <c r="B58" s="288" t="s">
        <v>144</v>
      </c>
      <c r="C58" s="289"/>
      <c r="D58" s="290"/>
      <c r="H58" s="27"/>
      <c r="M58" s="132"/>
    </row>
    <row r="59" spans="1:13" ht="21.75" customHeight="1" thickBot="1" x14ac:dyDescent="0.35">
      <c r="A59" s="163"/>
      <c r="B59" s="291"/>
      <c r="C59" s="292"/>
      <c r="D59" s="293"/>
    </row>
    <row r="60" spans="1:13" ht="19.5" customHeight="1" x14ac:dyDescent="0.3">
      <c r="A60" s="163"/>
      <c r="B60" s="161" t="s">
        <v>72</v>
      </c>
      <c r="C60" s="187"/>
    </row>
    <row r="61" spans="1:13" s="113" customFormat="1" ht="19.5" customHeight="1" x14ac:dyDescent="0.3">
      <c r="A61" s="79"/>
      <c r="B61" s="59"/>
      <c r="C61" s="59"/>
      <c r="D61" s="58"/>
      <c r="E61" s="58"/>
      <c r="F61" s="58"/>
      <c r="G61" s="58"/>
      <c r="H61" s="58"/>
      <c r="I61" s="58"/>
    </row>
    <row r="62" spans="1:13" s="113" customFormat="1" ht="19.5" customHeight="1" x14ac:dyDescent="0.3">
      <c r="A62" s="79"/>
      <c r="B62" s="59"/>
      <c r="C62" s="59"/>
      <c r="D62" s="58"/>
      <c r="E62" s="58"/>
      <c r="F62" s="58"/>
      <c r="G62" s="58"/>
      <c r="H62" s="58"/>
      <c r="I62" s="58"/>
    </row>
    <row r="63" spans="1:13" s="113" customFormat="1" ht="19.5" customHeight="1" x14ac:dyDescent="0.3">
      <c r="A63" s="79"/>
      <c r="B63" s="59"/>
      <c r="C63" s="59"/>
      <c r="D63" s="58"/>
      <c r="E63" s="58"/>
      <c r="F63" s="58"/>
      <c r="G63" s="58"/>
      <c r="H63" s="58"/>
      <c r="I63" s="58"/>
    </row>
    <row r="64" spans="1:13" s="113" customFormat="1" ht="19.5" customHeight="1" x14ac:dyDescent="0.3">
      <c r="A64" s="79"/>
      <c r="B64" s="59"/>
      <c r="C64" s="59"/>
      <c r="D64" s="58"/>
      <c r="E64" s="58"/>
      <c r="F64" s="58"/>
      <c r="G64" s="58"/>
      <c r="H64" s="58"/>
      <c r="I64" s="58"/>
    </row>
    <row r="65" spans="1:9" s="113" customFormat="1" ht="19.5" customHeight="1" x14ac:dyDescent="0.3">
      <c r="A65" s="79"/>
      <c r="B65" s="59"/>
      <c r="C65" s="59"/>
      <c r="D65" s="58"/>
      <c r="E65" s="58"/>
      <c r="F65" s="58"/>
      <c r="G65" s="58"/>
      <c r="H65" s="58"/>
      <c r="I65" s="58"/>
    </row>
    <row r="66" spans="1:9" s="113" customFormat="1" ht="19.5" customHeight="1" x14ac:dyDescent="0.3">
      <c r="A66" s="79"/>
      <c r="B66" s="59"/>
      <c r="C66" s="59"/>
      <c r="D66" s="58"/>
      <c r="E66" s="58"/>
      <c r="F66" s="58"/>
      <c r="G66" s="58"/>
      <c r="H66" s="58"/>
      <c r="I66" s="58"/>
    </row>
    <row r="67" spans="1:9" ht="19.5" customHeight="1" x14ac:dyDescent="0.3">
      <c r="A67" s="163"/>
      <c r="B67" s="187"/>
      <c r="C67" s="187"/>
    </row>
    <row r="68" spans="1:9" ht="19.5" customHeight="1" x14ac:dyDescent="0.3">
      <c r="A68" s="163"/>
      <c r="B68" s="187"/>
      <c r="C68" s="187"/>
    </row>
    <row r="69" spans="1:9" ht="19.5" customHeight="1" x14ac:dyDescent="0.3">
      <c r="A69" s="163"/>
      <c r="B69" s="187"/>
      <c r="C69" s="187"/>
    </row>
    <row r="70" spans="1:9" ht="19.5" customHeight="1" x14ac:dyDescent="0.3">
      <c r="A70" s="163"/>
      <c r="B70" s="187"/>
      <c r="C70" s="187"/>
    </row>
    <row r="71" spans="1:9" ht="19.5" customHeight="1" x14ac:dyDescent="0.3">
      <c r="A71" s="163"/>
      <c r="B71" s="187"/>
      <c r="C71" s="187"/>
    </row>
    <row r="72" spans="1:9" ht="19.5" customHeight="1" x14ac:dyDescent="0.3">
      <c r="A72" s="163"/>
      <c r="B72" s="187"/>
      <c r="C72" s="187"/>
    </row>
    <row r="73" spans="1:9" ht="19.5" customHeight="1" x14ac:dyDescent="0.3">
      <c r="A73" s="163"/>
      <c r="B73" s="187"/>
      <c r="C73" s="187"/>
    </row>
    <row r="74" spans="1:9" ht="19.5" customHeight="1" x14ac:dyDescent="0.3">
      <c r="A74" s="163"/>
      <c r="B74" s="187"/>
      <c r="C74" s="187"/>
    </row>
    <row r="75" spans="1:9" ht="19.5" customHeight="1" x14ac:dyDescent="0.3">
      <c r="A75" s="163"/>
      <c r="B75" s="187"/>
      <c r="C75" s="187"/>
    </row>
    <row r="76" spans="1:9" ht="19.5" customHeight="1" x14ac:dyDescent="0.3">
      <c r="A76" s="163"/>
      <c r="B76" s="187"/>
      <c r="C76" s="187"/>
    </row>
    <row r="77" spans="1:9" ht="19.5" customHeight="1" x14ac:dyDescent="0.3">
      <c r="A77" s="163"/>
      <c r="B77" s="187"/>
      <c r="C77" s="187"/>
    </row>
    <row r="78" spans="1:9" ht="19.5" customHeight="1" x14ac:dyDescent="0.3">
      <c r="A78" s="163"/>
      <c r="B78" s="187"/>
      <c r="C78" s="187"/>
    </row>
    <row r="79" spans="1:9" ht="19.5" customHeight="1" x14ac:dyDescent="0.3">
      <c r="A79" s="163"/>
      <c r="B79" s="187"/>
      <c r="C79" s="187"/>
    </row>
    <row r="80" spans="1:9" ht="19.5" customHeight="1" x14ac:dyDescent="0.3">
      <c r="A80" s="163"/>
      <c r="B80" s="187"/>
      <c r="C80" s="187"/>
    </row>
    <row r="81" spans="1:3" ht="19.5" customHeight="1" x14ac:dyDescent="0.3">
      <c r="A81" s="163"/>
      <c r="B81" s="187"/>
      <c r="C81" s="187"/>
    </row>
    <row r="82" spans="1:3" ht="19.5" customHeight="1" x14ac:dyDescent="0.3">
      <c r="A82" s="163"/>
      <c r="B82" s="187"/>
      <c r="C82" s="187"/>
    </row>
    <row r="83" spans="1:3" ht="19.5" customHeight="1" x14ac:dyDescent="0.3">
      <c r="A83" s="163"/>
      <c r="B83" s="187"/>
      <c r="C83" s="187"/>
    </row>
    <row r="84" spans="1:3" ht="19.5" customHeight="1" x14ac:dyDescent="0.3">
      <c r="A84" s="163"/>
      <c r="B84" s="187"/>
      <c r="C84" s="187"/>
    </row>
    <row r="85" spans="1:3" ht="19.5" customHeight="1" x14ac:dyDescent="0.3">
      <c r="A85" s="163"/>
      <c r="B85" s="187"/>
      <c r="C85" s="187"/>
    </row>
    <row r="86" spans="1:3" ht="19.5" customHeight="1" x14ac:dyDescent="0.3">
      <c r="A86" s="163"/>
      <c r="B86" s="187"/>
      <c r="C86" s="187"/>
    </row>
    <row r="87" spans="1:3" ht="19.5" customHeight="1" x14ac:dyDescent="0.3">
      <c r="A87" s="163"/>
      <c r="B87" s="187"/>
      <c r="C87" s="187"/>
    </row>
    <row r="88" spans="1:3" ht="19.5" customHeight="1" x14ac:dyDescent="0.3">
      <c r="A88" s="163"/>
      <c r="B88" s="187"/>
      <c r="C88" s="187"/>
    </row>
    <row r="89" spans="1:3" ht="19.5" customHeight="1" x14ac:dyDescent="0.3">
      <c r="A89" s="163"/>
      <c r="B89" s="187"/>
      <c r="C89" s="187"/>
    </row>
    <row r="90" spans="1:3" ht="19.5" customHeight="1" x14ac:dyDescent="0.3">
      <c r="A90" s="163"/>
      <c r="B90" s="187"/>
      <c r="C90" s="187"/>
    </row>
    <row r="91" spans="1:3" ht="19.5" customHeight="1" x14ac:dyDescent="0.3">
      <c r="A91" s="163"/>
      <c r="B91" s="187"/>
      <c r="C91" s="187"/>
    </row>
    <row r="92" spans="1:3" ht="19.5" customHeight="1" x14ac:dyDescent="0.3">
      <c r="A92" s="163"/>
      <c r="B92" s="187"/>
      <c r="C92" s="187"/>
    </row>
    <row r="93" spans="1:3" ht="19.5" customHeight="1" x14ac:dyDescent="0.3">
      <c r="A93" s="163"/>
      <c r="B93" s="187"/>
      <c r="C93" s="187"/>
    </row>
    <row r="94" spans="1:3" ht="19.5" customHeight="1" x14ac:dyDescent="0.3">
      <c r="A94" s="163"/>
      <c r="B94" s="187"/>
      <c r="C94" s="187"/>
    </row>
    <row r="95" spans="1:3" ht="19.5" customHeight="1" x14ac:dyDescent="0.3">
      <c r="A95" s="163"/>
      <c r="B95" s="187"/>
      <c r="C95" s="187"/>
    </row>
    <row r="96" spans="1:3" ht="19.5" customHeight="1" x14ac:dyDescent="0.3">
      <c r="A96" s="163"/>
      <c r="B96" s="187"/>
      <c r="C96" s="187"/>
    </row>
    <row r="97" spans="1:3" ht="19.5" customHeight="1" x14ac:dyDescent="0.3">
      <c r="A97" s="163"/>
      <c r="B97" s="187"/>
      <c r="C97" s="187"/>
    </row>
    <row r="98" spans="1:3" ht="19.5" customHeight="1" x14ac:dyDescent="0.3">
      <c r="A98" s="163"/>
      <c r="B98" s="187"/>
      <c r="C98" s="187"/>
    </row>
    <row r="99" spans="1:3" ht="19.5" customHeight="1" x14ac:dyDescent="0.3">
      <c r="A99" s="163"/>
      <c r="B99" s="187"/>
      <c r="C99" s="187"/>
    </row>
    <row r="100" spans="1:3" ht="19.5" customHeight="1" x14ac:dyDescent="0.3">
      <c r="A100" s="163"/>
      <c r="B100" s="187"/>
      <c r="C100" s="187"/>
    </row>
    <row r="101" spans="1:3" ht="19.5" customHeight="1" x14ac:dyDescent="0.3">
      <c r="A101" s="163"/>
      <c r="B101" s="187"/>
      <c r="C101" s="187"/>
    </row>
    <row r="102" spans="1:3" ht="19.5" customHeight="1" x14ac:dyDescent="0.3">
      <c r="A102" s="163"/>
      <c r="B102" s="187"/>
      <c r="C102" s="187"/>
    </row>
    <row r="103" spans="1:3" ht="19.5" customHeight="1" x14ac:dyDescent="0.3">
      <c r="A103" s="163"/>
      <c r="B103" s="187"/>
      <c r="C103" s="187"/>
    </row>
    <row r="104" spans="1:3" ht="19.5" customHeight="1" x14ac:dyDescent="0.3">
      <c r="A104" s="163"/>
      <c r="B104" s="187"/>
      <c r="C104" s="187"/>
    </row>
    <row r="105" spans="1:3" ht="19.5" customHeight="1" x14ac:dyDescent="0.3">
      <c r="A105" s="163"/>
      <c r="B105" s="187"/>
      <c r="C105" s="187"/>
    </row>
    <row r="106" spans="1:3" ht="19.5" customHeight="1" x14ac:dyDescent="0.3">
      <c r="A106" s="163"/>
      <c r="B106" s="187"/>
      <c r="C106" s="187"/>
    </row>
    <row r="107" spans="1:3" ht="19.5" customHeight="1" x14ac:dyDescent="0.3">
      <c r="A107" s="163"/>
      <c r="B107" s="187"/>
      <c r="C107" s="187"/>
    </row>
    <row r="108" spans="1:3" ht="19.5" customHeight="1" x14ac:dyDescent="0.3">
      <c r="A108" s="163"/>
      <c r="B108" s="187"/>
      <c r="C108" s="187"/>
    </row>
    <row r="109" spans="1:3" ht="19.5" customHeight="1" x14ac:dyDescent="0.3">
      <c r="A109" s="163"/>
      <c r="B109" s="187"/>
      <c r="C109" s="187"/>
    </row>
    <row r="110" spans="1:3" ht="19.5" customHeight="1" x14ac:dyDescent="0.3">
      <c r="A110" s="163"/>
      <c r="B110" s="187"/>
      <c r="C110" s="187"/>
    </row>
    <row r="111" spans="1:3" ht="19.5" customHeight="1" x14ac:dyDescent="0.3">
      <c r="A111" s="163"/>
      <c r="B111" s="187"/>
      <c r="C111" s="187"/>
    </row>
    <row r="112" spans="1:3" ht="19.5" customHeight="1" x14ac:dyDescent="0.3">
      <c r="A112" s="163"/>
      <c r="B112" s="187"/>
      <c r="C112" s="187"/>
    </row>
    <row r="113" spans="1:3" ht="19.5" customHeight="1" x14ac:dyDescent="0.3">
      <c r="A113" s="163"/>
      <c r="B113" s="187"/>
      <c r="C113" s="187"/>
    </row>
    <row r="114" spans="1:3" ht="19.5" customHeight="1" x14ac:dyDescent="0.3">
      <c r="A114" s="163"/>
      <c r="B114" s="187"/>
      <c r="C114" s="187"/>
    </row>
    <row r="115" spans="1:3" ht="19.5" customHeight="1" x14ac:dyDescent="0.3">
      <c r="A115" s="163"/>
      <c r="B115" s="187"/>
      <c r="C115" s="187"/>
    </row>
    <row r="116" spans="1:3" ht="19.5" customHeight="1" x14ac:dyDescent="0.3">
      <c r="A116" s="163"/>
      <c r="B116" s="187"/>
      <c r="C116" s="187"/>
    </row>
    <row r="117" spans="1:3" ht="19.5" customHeight="1" x14ac:dyDescent="0.3">
      <c r="A117" s="163"/>
      <c r="B117" s="187"/>
      <c r="C117" s="187"/>
    </row>
    <row r="118" spans="1:3" ht="19.5" customHeight="1" x14ac:dyDescent="0.3">
      <c r="A118" s="163"/>
      <c r="B118" s="187"/>
      <c r="C118" s="187"/>
    </row>
    <row r="119" spans="1:3" ht="19.5" customHeight="1" x14ac:dyDescent="0.3">
      <c r="A119" s="163"/>
      <c r="B119" s="187"/>
      <c r="C119" s="187"/>
    </row>
    <row r="120" spans="1:3" ht="19.5" customHeight="1" x14ac:dyDescent="0.3">
      <c r="A120" s="163"/>
      <c r="B120" s="187"/>
      <c r="C120" s="187"/>
    </row>
    <row r="121" spans="1:3" ht="19.5" customHeight="1" x14ac:dyDescent="0.3">
      <c r="A121" s="163"/>
      <c r="B121" s="187"/>
      <c r="C121" s="187"/>
    </row>
    <row r="122" spans="1:3" ht="19.5" customHeight="1" x14ac:dyDescent="0.3">
      <c r="A122" s="163"/>
      <c r="B122" s="187"/>
      <c r="C122" s="187"/>
    </row>
    <row r="123" spans="1:3" ht="19.5" customHeight="1" x14ac:dyDescent="0.3">
      <c r="A123" s="163"/>
      <c r="B123" s="187"/>
      <c r="C123" s="187"/>
    </row>
    <row r="124" spans="1:3" ht="19.5" customHeight="1" x14ac:dyDescent="0.3">
      <c r="A124" s="163"/>
      <c r="B124" s="187"/>
      <c r="C124" s="187"/>
    </row>
    <row r="125" spans="1:3" ht="19.5" customHeight="1" x14ac:dyDescent="0.3">
      <c r="A125" s="163"/>
      <c r="B125" s="187"/>
      <c r="C125" s="187"/>
    </row>
    <row r="126" spans="1:3" ht="19.5" customHeight="1" x14ac:dyDescent="0.3">
      <c r="A126" s="163"/>
      <c r="B126" s="187"/>
      <c r="C126" s="187"/>
    </row>
    <row r="127" spans="1:3" ht="19.5" customHeight="1" x14ac:dyDescent="0.3">
      <c r="A127" s="163"/>
      <c r="B127" s="187"/>
      <c r="C127" s="187"/>
    </row>
    <row r="128" spans="1:3" ht="19.5" customHeight="1" x14ac:dyDescent="0.3">
      <c r="A128" s="163"/>
      <c r="B128" s="187"/>
      <c r="C128" s="187"/>
    </row>
    <row r="129" spans="1:3" ht="19.5" customHeight="1" x14ac:dyDescent="0.3">
      <c r="A129" s="163"/>
      <c r="B129" s="187"/>
      <c r="C129" s="187"/>
    </row>
    <row r="130" spans="1:3" ht="19.5" customHeight="1" x14ac:dyDescent="0.3">
      <c r="A130" s="163"/>
      <c r="B130" s="187"/>
      <c r="C130" s="187"/>
    </row>
    <row r="131" spans="1:3" ht="19.5" customHeight="1" x14ac:dyDescent="0.3">
      <c r="A131" s="163"/>
      <c r="B131" s="187"/>
      <c r="C131" s="187"/>
    </row>
    <row r="132" spans="1:3" ht="19.5" customHeight="1" x14ac:dyDescent="0.3">
      <c r="A132" s="163"/>
      <c r="B132" s="187"/>
      <c r="C132" s="187"/>
    </row>
    <row r="133" spans="1:3" ht="19.5" customHeight="1" x14ac:dyDescent="0.3">
      <c r="A133" s="163"/>
      <c r="B133" s="187"/>
      <c r="C133" s="187"/>
    </row>
    <row r="134" spans="1:3" ht="19.5" customHeight="1" x14ac:dyDescent="0.3">
      <c r="A134" s="163"/>
      <c r="B134" s="187"/>
      <c r="C134" s="187"/>
    </row>
    <row r="135" spans="1:3" ht="19.5" customHeight="1" x14ac:dyDescent="0.3">
      <c r="A135" s="163"/>
      <c r="B135" s="187"/>
      <c r="C135" s="187"/>
    </row>
    <row r="136" spans="1:3" ht="19.5" customHeight="1" x14ac:dyDescent="0.3">
      <c r="A136" s="163"/>
      <c r="B136" s="187"/>
      <c r="C136" s="187"/>
    </row>
    <row r="137" spans="1:3" ht="19.5" customHeight="1" x14ac:dyDescent="0.3">
      <c r="A137" s="163"/>
      <c r="B137" s="187"/>
      <c r="C137" s="187"/>
    </row>
    <row r="138" spans="1:3" ht="19.5" customHeight="1" x14ac:dyDescent="0.3">
      <c r="A138" s="163"/>
      <c r="B138" s="187"/>
      <c r="C138" s="187"/>
    </row>
    <row r="139" spans="1:3" ht="19.5" customHeight="1" x14ac:dyDescent="0.3">
      <c r="A139" s="163"/>
      <c r="B139" s="187"/>
      <c r="C139" s="187"/>
    </row>
    <row r="140" spans="1:3" ht="19.5" customHeight="1" x14ac:dyDescent="0.3">
      <c r="A140" s="163"/>
      <c r="B140" s="187"/>
      <c r="C140" s="187"/>
    </row>
    <row r="141" spans="1:3" ht="19.5" customHeight="1" x14ac:dyDescent="0.3">
      <c r="A141" s="163"/>
      <c r="B141" s="187"/>
      <c r="C141" s="187"/>
    </row>
    <row r="142" spans="1:3" ht="19.5" customHeight="1" x14ac:dyDescent="0.3">
      <c r="A142" s="163"/>
      <c r="B142" s="187"/>
      <c r="C142" s="187"/>
    </row>
    <row r="143" spans="1:3" ht="19.5" customHeight="1" x14ac:dyDescent="0.3">
      <c r="A143" s="163"/>
      <c r="B143" s="187"/>
      <c r="C143" s="187"/>
    </row>
    <row r="144" spans="1:3" ht="19.5" customHeight="1" x14ac:dyDescent="0.3">
      <c r="A144" s="163"/>
      <c r="B144" s="187"/>
      <c r="C144" s="187"/>
    </row>
    <row r="145" spans="1:3" ht="19.5" customHeight="1" x14ac:dyDescent="0.3">
      <c r="A145" s="163"/>
      <c r="B145" s="187"/>
      <c r="C145" s="187"/>
    </row>
    <row r="146" spans="1:3" ht="19.5" customHeight="1" x14ac:dyDescent="0.3">
      <c r="A146" s="163"/>
      <c r="B146" s="187"/>
      <c r="C146" s="187"/>
    </row>
    <row r="147" spans="1:3" ht="19.5" customHeight="1" x14ac:dyDescent="0.3">
      <c r="A147" s="163"/>
      <c r="B147" s="187"/>
      <c r="C147" s="187"/>
    </row>
    <row r="148" spans="1:3" ht="19.5" customHeight="1" x14ac:dyDescent="0.3">
      <c r="A148" s="163"/>
      <c r="B148" s="187"/>
      <c r="C148" s="187"/>
    </row>
    <row r="149" spans="1:3" ht="19.5" customHeight="1" x14ac:dyDescent="0.3">
      <c r="A149" s="163"/>
      <c r="B149" s="187"/>
      <c r="C149" s="187"/>
    </row>
    <row r="150" spans="1:3" ht="19.5" customHeight="1" x14ac:dyDescent="0.3">
      <c r="A150" s="163"/>
      <c r="B150" s="187"/>
      <c r="C150" s="187"/>
    </row>
    <row r="151" spans="1:3" ht="19.5" customHeight="1" x14ac:dyDescent="0.3">
      <c r="A151" s="163"/>
      <c r="B151" s="187"/>
      <c r="C151" s="187"/>
    </row>
    <row r="152" spans="1:3" ht="19.5" customHeight="1" x14ac:dyDescent="0.3">
      <c r="A152" s="163"/>
      <c r="B152" s="187"/>
      <c r="C152" s="187"/>
    </row>
    <row r="153" spans="1:3" ht="19.5" customHeight="1" x14ac:dyDescent="0.3">
      <c r="A153" s="163"/>
      <c r="B153" s="187"/>
      <c r="C153" s="187"/>
    </row>
    <row r="154" spans="1:3" ht="19.5" customHeight="1" x14ac:dyDescent="0.3">
      <c r="A154" s="163"/>
      <c r="B154" s="187"/>
      <c r="C154" s="187"/>
    </row>
    <row r="155" spans="1:3" ht="19.5" customHeight="1" x14ac:dyDescent="0.3">
      <c r="A155" s="163"/>
      <c r="B155" s="187"/>
      <c r="C155" s="187"/>
    </row>
    <row r="156" spans="1:3" ht="19.5" customHeight="1" x14ac:dyDescent="0.3">
      <c r="A156" s="163"/>
      <c r="B156" s="187"/>
      <c r="C156" s="187"/>
    </row>
    <row r="157" spans="1:3" ht="19.5" customHeight="1" x14ac:dyDescent="0.3">
      <c r="A157" s="163"/>
      <c r="B157" s="187"/>
      <c r="C157" s="187"/>
    </row>
    <row r="158" spans="1:3" ht="19.5" customHeight="1" x14ac:dyDescent="0.3">
      <c r="A158" s="163"/>
      <c r="B158" s="187"/>
      <c r="C158" s="187"/>
    </row>
    <row r="159" spans="1:3" ht="19.5" customHeight="1" x14ac:dyDescent="0.3">
      <c r="A159" s="163"/>
      <c r="B159" s="187"/>
      <c r="C159" s="187"/>
    </row>
    <row r="160" spans="1:3" ht="19.5" customHeight="1" x14ac:dyDescent="0.3">
      <c r="A160" s="163"/>
      <c r="B160" s="187"/>
      <c r="C160" s="187"/>
    </row>
    <row r="161" spans="1:3" ht="19.5" customHeight="1" x14ac:dyDescent="0.3">
      <c r="A161" s="163"/>
      <c r="B161" s="187"/>
      <c r="C161" s="187"/>
    </row>
    <row r="162" spans="1:3" ht="19.5" customHeight="1" x14ac:dyDescent="0.3">
      <c r="A162" s="163"/>
      <c r="B162" s="187"/>
      <c r="C162" s="187"/>
    </row>
    <row r="163" spans="1:3" ht="19.5" customHeight="1" x14ac:dyDescent="0.3">
      <c r="A163" s="163"/>
      <c r="B163" s="187"/>
      <c r="C163" s="187"/>
    </row>
    <row r="164" spans="1:3" ht="19.5" customHeight="1" x14ac:dyDescent="0.3">
      <c r="A164" s="163"/>
      <c r="B164" s="187"/>
      <c r="C164" s="187"/>
    </row>
    <row r="165" spans="1:3" ht="19.5" customHeight="1" x14ac:dyDescent="0.3">
      <c r="A165" s="163"/>
      <c r="B165" s="187"/>
      <c r="C165" s="187"/>
    </row>
    <row r="166" spans="1:3" ht="19.5" customHeight="1" x14ac:dyDescent="0.3">
      <c r="A166" s="163"/>
      <c r="B166" s="187"/>
      <c r="C166" s="187"/>
    </row>
    <row r="167" spans="1:3" ht="19.5" customHeight="1" x14ac:dyDescent="0.3">
      <c r="A167" s="163"/>
      <c r="B167" s="187"/>
      <c r="C167" s="187"/>
    </row>
    <row r="168" spans="1:3" ht="19.5" customHeight="1" x14ac:dyDescent="0.3">
      <c r="A168" s="163"/>
      <c r="B168" s="187"/>
      <c r="C168" s="187"/>
    </row>
    <row r="169" spans="1:3" ht="19.5" customHeight="1" x14ac:dyDescent="0.3">
      <c r="A169" s="163"/>
      <c r="B169" s="187"/>
      <c r="C169" s="187"/>
    </row>
    <row r="170" spans="1:3" ht="19.5" customHeight="1" x14ac:dyDescent="0.3">
      <c r="A170" s="163"/>
      <c r="B170" s="187"/>
      <c r="C170" s="187"/>
    </row>
    <row r="171" spans="1:3" ht="19.5" customHeight="1" x14ac:dyDescent="0.3">
      <c r="A171" s="163"/>
      <c r="B171" s="187"/>
      <c r="C171" s="187"/>
    </row>
    <row r="172" spans="1:3" ht="19.5" customHeight="1" x14ac:dyDescent="0.3">
      <c r="A172" s="163"/>
      <c r="B172" s="187"/>
      <c r="C172" s="187"/>
    </row>
    <row r="173" spans="1:3" ht="19.5" customHeight="1" x14ac:dyDescent="0.3">
      <c r="A173" s="163"/>
      <c r="B173" s="187"/>
      <c r="C173" s="187"/>
    </row>
    <row r="174" spans="1:3" ht="19.5" customHeight="1" x14ac:dyDescent="0.3">
      <c r="A174" s="163"/>
      <c r="B174" s="187"/>
      <c r="C174" s="187"/>
    </row>
    <row r="175" spans="1:3" ht="19.5" customHeight="1" x14ac:dyDescent="0.3">
      <c r="A175" s="163"/>
      <c r="B175" s="187"/>
      <c r="C175" s="187"/>
    </row>
    <row r="176" spans="1:3" ht="19.5" customHeight="1" x14ac:dyDescent="0.3">
      <c r="A176" s="163"/>
      <c r="B176" s="187"/>
      <c r="C176" s="187"/>
    </row>
    <row r="177" spans="1:3" ht="19.5" customHeight="1" x14ac:dyDescent="0.3">
      <c r="A177" s="163"/>
      <c r="B177" s="187"/>
      <c r="C177" s="187"/>
    </row>
    <row r="178" spans="1:3" ht="19.5" customHeight="1" x14ac:dyDescent="0.3">
      <c r="A178" s="163"/>
      <c r="B178" s="187"/>
      <c r="C178" s="187"/>
    </row>
    <row r="179" spans="1:3" ht="19.5" customHeight="1" x14ac:dyDescent="0.3">
      <c r="A179" s="163"/>
      <c r="B179" s="187"/>
      <c r="C179" s="187"/>
    </row>
    <row r="180" spans="1:3" ht="19.5" customHeight="1" x14ac:dyDescent="0.3">
      <c r="A180" s="163"/>
      <c r="B180" s="187"/>
      <c r="C180" s="187"/>
    </row>
    <row r="181" spans="1:3" ht="19.5" customHeight="1" x14ac:dyDescent="0.3">
      <c r="A181" s="163"/>
      <c r="B181" s="187"/>
      <c r="C181" s="187"/>
    </row>
    <row r="182" spans="1:3" ht="19.5" customHeight="1" x14ac:dyDescent="0.3">
      <c r="A182" s="163"/>
      <c r="B182" s="187"/>
      <c r="C182" s="187"/>
    </row>
    <row r="183" spans="1:3" ht="19.5" customHeight="1" x14ac:dyDescent="0.3">
      <c r="A183" s="163"/>
      <c r="B183" s="187"/>
      <c r="C183" s="187"/>
    </row>
    <row r="184" spans="1:3" ht="19.5" customHeight="1" x14ac:dyDescent="0.3">
      <c r="A184" s="163"/>
      <c r="B184" s="187"/>
      <c r="C184" s="187"/>
    </row>
    <row r="185" spans="1:3" ht="19.5" customHeight="1" x14ac:dyDescent="0.3">
      <c r="A185" s="163"/>
      <c r="B185" s="187"/>
      <c r="C185" s="187"/>
    </row>
    <row r="186" spans="1:3" ht="19.5" customHeight="1" x14ac:dyDescent="0.3">
      <c r="A186" s="163"/>
      <c r="B186" s="187"/>
      <c r="C186" s="187"/>
    </row>
    <row r="187" spans="1:3" ht="19.5" customHeight="1" x14ac:dyDescent="0.3">
      <c r="A187" s="163"/>
      <c r="B187" s="187"/>
      <c r="C187" s="187"/>
    </row>
    <row r="188" spans="1:3" ht="19.5" customHeight="1" x14ac:dyDescent="0.3">
      <c r="A188" s="163"/>
      <c r="B188" s="187"/>
      <c r="C188" s="187"/>
    </row>
    <row r="189" spans="1:3" ht="19.5" customHeight="1" x14ac:dyDescent="0.3">
      <c r="A189" s="163"/>
      <c r="B189" s="187"/>
      <c r="C189" s="187"/>
    </row>
    <row r="190" spans="1:3" ht="19.5" customHeight="1" x14ac:dyDescent="0.3">
      <c r="A190" s="163"/>
      <c r="B190" s="187"/>
      <c r="C190" s="187"/>
    </row>
    <row r="191" spans="1:3" ht="19.5" customHeight="1" x14ac:dyDescent="0.3">
      <c r="A191" s="163"/>
      <c r="B191" s="187"/>
      <c r="C191" s="187"/>
    </row>
    <row r="192" spans="1:3" ht="19.5" customHeight="1" x14ac:dyDescent="0.3">
      <c r="A192" s="163"/>
      <c r="B192" s="187"/>
      <c r="C192" s="187"/>
    </row>
    <row r="193" spans="1:3" ht="19.5" customHeight="1" x14ac:dyDescent="0.3">
      <c r="A193" s="163"/>
      <c r="B193" s="187"/>
      <c r="C193" s="187"/>
    </row>
    <row r="194" spans="1:3" ht="19.5" customHeight="1" x14ac:dyDescent="0.3">
      <c r="A194" s="163"/>
      <c r="B194" s="187"/>
      <c r="C194" s="187"/>
    </row>
    <row r="195" spans="1:3" ht="19.5" customHeight="1" x14ac:dyDescent="0.3">
      <c r="A195" s="163"/>
      <c r="B195" s="187"/>
      <c r="C195" s="187"/>
    </row>
    <row r="196" spans="1:3" ht="19.5" customHeight="1" x14ac:dyDescent="0.3">
      <c r="A196" s="163"/>
      <c r="B196" s="187"/>
      <c r="C196" s="187"/>
    </row>
    <row r="197" spans="1:3" ht="19.5" customHeight="1" x14ac:dyDescent="0.3">
      <c r="A197" s="163"/>
      <c r="B197" s="187"/>
      <c r="C197" s="187"/>
    </row>
    <row r="198" spans="1:3" ht="19.5" customHeight="1" x14ac:dyDescent="0.3">
      <c r="A198" s="163"/>
      <c r="B198" s="187"/>
      <c r="C198" s="187"/>
    </row>
    <row r="199" spans="1:3" ht="19.5" customHeight="1" x14ac:dyDescent="0.3">
      <c r="A199" s="163"/>
      <c r="B199" s="187"/>
      <c r="C199" s="187"/>
    </row>
    <row r="200" spans="1:3" ht="19.5" customHeight="1" x14ac:dyDescent="0.3">
      <c r="A200" s="163"/>
      <c r="B200" s="187"/>
      <c r="C200" s="187"/>
    </row>
    <row r="201" spans="1:3" ht="19.5" customHeight="1" x14ac:dyDescent="0.3">
      <c r="A201" s="163"/>
      <c r="B201" s="187"/>
      <c r="C201" s="187"/>
    </row>
    <row r="202" spans="1:3" ht="19.5" customHeight="1" x14ac:dyDescent="0.3">
      <c r="A202" s="163"/>
      <c r="B202" s="187"/>
      <c r="C202" s="187"/>
    </row>
    <row r="203" spans="1:3" ht="19.5" customHeight="1" x14ac:dyDescent="0.3">
      <c r="A203" s="163"/>
      <c r="B203" s="187"/>
      <c r="C203" s="187"/>
    </row>
    <row r="204" spans="1:3" ht="19.5" customHeight="1" x14ac:dyDescent="0.3">
      <c r="A204" s="163"/>
      <c r="B204" s="187"/>
      <c r="C204" s="187"/>
    </row>
    <row r="205" spans="1:3" ht="19.5" customHeight="1" x14ac:dyDescent="0.3">
      <c r="A205" s="163"/>
      <c r="B205" s="187"/>
      <c r="C205" s="187"/>
    </row>
    <row r="206" spans="1:3" ht="19.5" customHeight="1" x14ac:dyDescent="0.3">
      <c r="A206" s="163"/>
      <c r="B206" s="187"/>
      <c r="C206" s="187"/>
    </row>
    <row r="207" spans="1:3" ht="19.5" customHeight="1" x14ac:dyDescent="0.3">
      <c r="A207" s="163"/>
      <c r="B207" s="187"/>
      <c r="C207" s="187"/>
    </row>
    <row r="208" spans="1:3" ht="19.5" customHeight="1" x14ac:dyDescent="0.3">
      <c r="A208" s="163"/>
      <c r="B208" s="187"/>
      <c r="C208" s="187"/>
    </row>
    <row r="209" spans="1:3" ht="19.5" customHeight="1" x14ac:dyDescent="0.3">
      <c r="A209" s="163"/>
      <c r="B209" s="187"/>
      <c r="C209" s="187"/>
    </row>
    <row r="210" spans="1:3" ht="19.5" customHeight="1" x14ac:dyDescent="0.3">
      <c r="A210" s="163"/>
      <c r="B210" s="187"/>
      <c r="C210" s="187"/>
    </row>
    <row r="211" spans="1:3" ht="19.5" customHeight="1" x14ac:dyDescent="0.3">
      <c r="A211" s="163"/>
      <c r="B211" s="187"/>
      <c r="C211" s="187"/>
    </row>
    <row r="212" spans="1:3" ht="19.5" customHeight="1" x14ac:dyDescent="0.3">
      <c r="A212" s="163"/>
      <c r="B212" s="187"/>
      <c r="C212" s="187"/>
    </row>
    <row r="213" spans="1:3" ht="19.5" customHeight="1" x14ac:dyDescent="0.3">
      <c r="A213" s="163"/>
      <c r="B213" s="187"/>
      <c r="C213" s="187"/>
    </row>
    <row r="214" spans="1:3" ht="19.5" customHeight="1" x14ac:dyDescent="0.3">
      <c r="A214" s="163"/>
      <c r="B214" s="187"/>
      <c r="C214" s="187"/>
    </row>
    <row r="215" spans="1:3" ht="19.5" customHeight="1" x14ac:dyDescent="0.3">
      <c r="A215" s="163"/>
      <c r="B215" s="187"/>
      <c r="C215" s="187"/>
    </row>
    <row r="216" spans="1:3" ht="19.5" customHeight="1" x14ac:dyDescent="0.3">
      <c r="A216" s="163"/>
      <c r="B216" s="187"/>
      <c r="C216" s="187"/>
    </row>
    <row r="217" spans="1:3" ht="19.5" customHeight="1" x14ac:dyDescent="0.3">
      <c r="A217" s="163"/>
      <c r="B217" s="187"/>
      <c r="C217" s="187"/>
    </row>
    <row r="218" spans="1:3" ht="19.5" customHeight="1" x14ac:dyDescent="0.3">
      <c r="A218" s="163"/>
      <c r="B218" s="187"/>
      <c r="C218" s="187"/>
    </row>
    <row r="219" spans="1:3" ht="19.5" customHeight="1" x14ac:dyDescent="0.3">
      <c r="A219" s="163"/>
      <c r="B219" s="187"/>
      <c r="C219" s="187"/>
    </row>
    <row r="220" spans="1:3" ht="19.5" customHeight="1" x14ac:dyDescent="0.3">
      <c r="A220" s="163"/>
      <c r="B220" s="187"/>
      <c r="C220" s="187"/>
    </row>
    <row r="221" spans="1:3" ht="19.5" customHeight="1" x14ac:dyDescent="0.3">
      <c r="A221" s="163"/>
      <c r="B221" s="187"/>
      <c r="C221" s="187"/>
    </row>
    <row r="222" spans="1:3" ht="19.5" customHeight="1" x14ac:dyDescent="0.3">
      <c r="A222" s="163"/>
      <c r="B222" s="187"/>
      <c r="C222" s="187"/>
    </row>
    <row r="223" spans="1:3" ht="19.5" customHeight="1" x14ac:dyDescent="0.3">
      <c r="A223" s="163"/>
      <c r="B223" s="187"/>
      <c r="C223" s="187"/>
    </row>
    <row r="224" spans="1:3" ht="19.5" customHeight="1" x14ac:dyDescent="0.3">
      <c r="A224" s="163"/>
      <c r="B224" s="187"/>
      <c r="C224" s="187"/>
    </row>
    <row r="225" spans="1:3" ht="19.5" customHeight="1" x14ac:dyDescent="0.3">
      <c r="A225" s="163"/>
      <c r="B225" s="187"/>
      <c r="C225" s="187"/>
    </row>
    <row r="226" spans="1:3" ht="19.5" customHeight="1" x14ac:dyDescent="0.3">
      <c r="A226" s="163"/>
      <c r="B226" s="187"/>
      <c r="C226" s="187"/>
    </row>
    <row r="227" spans="1:3" ht="19.5" customHeight="1" x14ac:dyDescent="0.3">
      <c r="A227" s="163"/>
      <c r="B227" s="187"/>
      <c r="C227" s="187"/>
    </row>
    <row r="228" spans="1:3" ht="19.5" customHeight="1" x14ac:dyDescent="0.3">
      <c r="A228" s="163"/>
      <c r="B228" s="187"/>
      <c r="C228" s="187"/>
    </row>
    <row r="229" spans="1:3" ht="19.5" customHeight="1" x14ac:dyDescent="0.3">
      <c r="A229" s="163"/>
      <c r="B229" s="187"/>
      <c r="C229" s="187"/>
    </row>
    <row r="230" spans="1:3" ht="19.5" customHeight="1" x14ac:dyDescent="0.3">
      <c r="A230" s="163"/>
      <c r="B230" s="187"/>
      <c r="C230" s="187"/>
    </row>
    <row r="231" spans="1:3" ht="19.5" customHeight="1" x14ac:dyDescent="0.3">
      <c r="A231" s="163"/>
      <c r="B231" s="187"/>
      <c r="C231" s="187"/>
    </row>
    <row r="232" spans="1:3" ht="19.5" customHeight="1" x14ac:dyDescent="0.3">
      <c r="A232" s="163"/>
      <c r="B232" s="187"/>
      <c r="C232" s="187"/>
    </row>
    <row r="233" spans="1:3" ht="19.5" customHeight="1" x14ac:dyDescent="0.3">
      <c r="A233" s="163"/>
      <c r="B233" s="187"/>
      <c r="C233" s="187"/>
    </row>
    <row r="234" spans="1:3" ht="19.5" customHeight="1" x14ac:dyDescent="0.3">
      <c r="A234" s="163"/>
      <c r="B234" s="187"/>
      <c r="C234" s="187"/>
    </row>
    <row r="235" spans="1:3" ht="19.5" customHeight="1" x14ac:dyDescent="0.3">
      <c r="A235" s="163"/>
      <c r="B235" s="187"/>
      <c r="C235" s="187"/>
    </row>
    <row r="236" spans="1:3" ht="19.5" customHeight="1" x14ac:dyDescent="0.3">
      <c r="A236" s="163"/>
      <c r="B236" s="187"/>
      <c r="C236" s="187"/>
    </row>
    <row r="237" spans="1:3" ht="19.5" customHeight="1" x14ac:dyDescent="0.3">
      <c r="A237" s="163"/>
      <c r="B237" s="187"/>
      <c r="C237" s="187"/>
    </row>
    <row r="238" spans="1:3" ht="19.5" customHeight="1" x14ac:dyDescent="0.3">
      <c r="A238" s="163"/>
      <c r="B238" s="187"/>
      <c r="C238" s="187"/>
    </row>
    <row r="239" spans="1:3" ht="19.5" customHeight="1" x14ac:dyDescent="0.3">
      <c r="A239" s="163"/>
      <c r="B239" s="187"/>
      <c r="C239" s="187"/>
    </row>
    <row r="240" spans="1:3" ht="19.5" customHeight="1" x14ac:dyDescent="0.3">
      <c r="A240" s="163"/>
      <c r="B240" s="187"/>
      <c r="C240" s="187"/>
    </row>
    <row r="241" spans="1:3" ht="19.5" customHeight="1" x14ac:dyDescent="0.3">
      <c r="A241" s="163"/>
      <c r="B241" s="187"/>
      <c r="C241" s="187"/>
    </row>
    <row r="242" spans="1:3" ht="19.5" customHeight="1" x14ac:dyDescent="0.3">
      <c r="A242" s="163"/>
      <c r="B242" s="187"/>
      <c r="C242" s="187"/>
    </row>
    <row r="243" spans="1:3" ht="19.5" customHeight="1" x14ac:dyDescent="0.3">
      <c r="A243" s="163"/>
      <c r="B243" s="187"/>
      <c r="C243" s="187"/>
    </row>
    <row r="244" spans="1:3" ht="19.5" customHeight="1" x14ac:dyDescent="0.3">
      <c r="A244" s="163"/>
      <c r="B244" s="187"/>
      <c r="C244" s="187"/>
    </row>
    <row r="245" spans="1:3" ht="19.5" customHeight="1" x14ac:dyDescent="0.3">
      <c r="A245" s="163"/>
      <c r="B245" s="187"/>
      <c r="C245" s="187"/>
    </row>
    <row r="246" spans="1:3" ht="19.5" customHeight="1" x14ac:dyDescent="0.3">
      <c r="A246" s="163"/>
      <c r="B246" s="187"/>
      <c r="C246" s="187"/>
    </row>
    <row r="247" spans="1:3" ht="19.5" customHeight="1" x14ac:dyDescent="0.3">
      <c r="A247" s="163"/>
      <c r="B247" s="187"/>
      <c r="C247" s="187"/>
    </row>
    <row r="248" spans="1:3" ht="19.5" customHeight="1" x14ac:dyDescent="0.3">
      <c r="A248" s="163"/>
      <c r="B248" s="187"/>
      <c r="C248" s="187"/>
    </row>
    <row r="249" spans="1:3" ht="19.5" customHeight="1" x14ac:dyDescent="0.3">
      <c r="A249" s="163"/>
      <c r="B249" s="187"/>
      <c r="C249" s="187"/>
    </row>
    <row r="250" spans="1:3" ht="19.5" customHeight="1" x14ac:dyDescent="0.3">
      <c r="A250" s="163"/>
      <c r="B250" s="187"/>
      <c r="C250" s="187"/>
    </row>
    <row r="251" spans="1:3" ht="19.5" customHeight="1" x14ac:dyDescent="0.3">
      <c r="A251" s="163"/>
      <c r="B251" s="187"/>
      <c r="C251" s="187"/>
    </row>
    <row r="252" spans="1:3" ht="19.5" customHeight="1" x14ac:dyDescent="0.3">
      <c r="A252" s="163"/>
      <c r="B252" s="187"/>
      <c r="C252" s="187"/>
    </row>
    <row r="253" spans="1:3" ht="19.5" customHeight="1" x14ac:dyDescent="0.3">
      <c r="A253" s="163"/>
      <c r="B253" s="187"/>
      <c r="C253" s="187"/>
    </row>
    <row r="254" spans="1:3" ht="19.5" customHeight="1" x14ac:dyDescent="0.3">
      <c r="A254" s="163"/>
      <c r="B254" s="187"/>
      <c r="C254" s="187"/>
    </row>
    <row r="255" spans="1:3" ht="19.5" customHeight="1" x14ac:dyDescent="0.3">
      <c r="A255" s="163"/>
      <c r="B255" s="187"/>
      <c r="C255" s="187"/>
    </row>
    <row r="256" spans="1:3" ht="19.5" customHeight="1" x14ac:dyDescent="0.3">
      <c r="A256" s="163"/>
      <c r="B256" s="187"/>
      <c r="C256" s="187"/>
    </row>
    <row r="257" spans="1:3" ht="19.5" customHeight="1" x14ac:dyDescent="0.3">
      <c r="A257" s="163"/>
      <c r="B257" s="187"/>
      <c r="C257" s="187"/>
    </row>
    <row r="258" spans="1:3" ht="19.5" customHeight="1" x14ac:dyDescent="0.3">
      <c r="A258" s="163"/>
      <c r="B258" s="187"/>
      <c r="C258" s="187"/>
    </row>
    <row r="259" spans="1:3" ht="19.5" customHeight="1" x14ac:dyDescent="0.3">
      <c r="A259" s="163"/>
      <c r="B259" s="187"/>
      <c r="C259" s="187"/>
    </row>
    <row r="260" spans="1:3" ht="19.5" customHeight="1" x14ac:dyDescent="0.3">
      <c r="A260" s="163"/>
      <c r="B260" s="187"/>
      <c r="C260" s="187"/>
    </row>
    <row r="261" spans="1:3" ht="19.5" customHeight="1" x14ac:dyDescent="0.3">
      <c r="A261" s="163"/>
      <c r="B261" s="187"/>
      <c r="C261" s="187"/>
    </row>
    <row r="262" spans="1:3" ht="19.5" customHeight="1" x14ac:dyDescent="0.3">
      <c r="A262" s="163"/>
      <c r="B262" s="187"/>
      <c r="C262" s="187"/>
    </row>
    <row r="263" spans="1:3" ht="19.5" customHeight="1" x14ac:dyDescent="0.3">
      <c r="A263" s="163"/>
      <c r="B263" s="187"/>
      <c r="C263" s="187"/>
    </row>
    <row r="264" spans="1:3" ht="19.5" customHeight="1" x14ac:dyDescent="0.3">
      <c r="A264" s="163"/>
      <c r="B264" s="187"/>
      <c r="C264" s="187"/>
    </row>
    <row r="265" spans="1:3" ht="19.5" customHeight="1" x14ac:dyDescent="0.3">
      <c r="A265" s="163"/>
      <c r="B265" s="187"/>
      <c r="C265" s="187"/>
    </row>
    <row r="266" spans="1:3" ht="19.5" customHeight="1" x14ac:dyDescent="0.3">
      <c r="A266" s="163"/>
      <c r="B266" s="187"/>
      <c r="C266" s="187"/>
    </row>
    <row r="267" spans="1:3" ht="19.5" customHeight="1" x14ac:dyDescent="0.3">
      <c r="A267" s="163"/>
      <c r="B267" s="187"/>
      <c r="C267" s="187"/>
    </row>
    <row r="268" spans="1:3" ht="19.5" customHeight="1" x14ac:dyDescent="0.3">
      <c r="A268" s="163"/>
      <c r="B268" s="187"/>
      <c r="C268" s="187"/>
    </row>
    <row r="269" spans="1:3" ht="19.5" customHeight="1" x14ac:dyDescent="0.3">
      <c r="A269" s="163"/>
      <c r="B269" s="187"/>
      <c r="C269" s="187"/>
    </row>
    <row r="270" spans="1:3" ht="19.5" customHeight="1" x14ac:dyDescent="0.3">
      <c r="A270" s="163"/>
      <c r="B270" s="187"/>
      <c r="C270" s="187"/>
    </row>
    <row r="271" spans="1:3" ht="19.5" customHeight="1" x14ac:dyDescent="0.3">
      <c r="A271" s="163"/>
      <c r="B271" s="187"/>
      <c r="C271" s="187"/>
    </row>
    <row r="272" spans="1:3" ht="19.5" customHeight="1" x14ac:dyDescent="0.3">
      <c r="A272" s="163"/>
      <c r="B272" s="187"/>
      <c r="C272" s="187"/>
    </row>
    <row r="273" spans="1:3" ht="19.5" customHeight="1" x14ac:dyDescent="0.3">
      <c r="A273" s="163"/>
      <c r="B273" s="187"/>
      <c r="C273" s="187"/>
    </row>
    <row r="274" spans="1:3" ht="19.5" customHeight="1" x14ac:dyDescent="0.3">
      <c r="A274" s="163"/>
      <c r="B274" s="187"/>
      <c r="C274" s="187"/>
    </row>
    <row r="275" spans="1:3" ht="19.5" customHeight="1" x14ac:dyDescent="0.3">
      <c r="A275" s="163"/>
      <c r="B275" s="187"/>
      <c r="C275" s="187"/>
    </row>
    <row r="276" spans="1:3" ht="19.5" customHeight="1" x14ac:dyDescent="0.3">
      <c r="A276" s="163"/>
      <c r="B276" s="187"/>
      <c r="C276" s="187"/>
    </row>
    <row r="277" spans="1:3" ht="19.5" customHeight="1" x14ac:dyDescent="0.3">
      <c r="A277" s="163"/>
      <c r="B277" s="187"/>
      <c r="C277" s="187"/>
    </row>
    <row r="278" spans="1:3" ht="19.5" customHeight="1" x14ac:dyDescent="0.3">
      <c r="A278" s="163"/>
      <c r="B278" s="187"/>
      <c r="C278" s="187"/>
    </row>
    <row r="279" spans="1:3" ht="19.5" customHeight="1" x14ac:dyDescent="0.3">
      <c r="A279" s="163"/>
      <c r="B279" s="187"/>
      <c r="C279" s="187"/>
    </row>
    <row r="280" spans="1:3" ht="19.5" customHeight="1" x14ac:dyDescent="0.3">
      <c r="A280" s="163"/>
      <c r="B280" s="187"/>
      <c r="C280" s="187"/>
    </row>
    <row r="281" spans="1:3" ht="19.5" customHeight="1" x14ac:dyDescent="0.3">
      <c r="A281" s="163"/>
      <c r="B281" s="187"/>
      <c r="C281" s="187"/>
    </row>
    <row r="282" spans="1:3" ht="19.5" customHeight="1" x14ac:dyDescent="0.3">
      <c r="A282" s="163"/>
      <c r="B282" s="187"/>
      <c r="C282" s="187"/>
    </row>
    <row r="283" spans="1:3" ht="19.5" customHeight="1" x14ac:dyDescent="0.3">
      <c r="A283" s="163"/>
      <c r="B283" s="187"/>
      <c r="C283" s="187"/>
    </row>
    <row r="284" spans="1:3" ht="19.5" customHeight="1" x14ac:dyDescent="0.3">
      <c r="A284" s="163"/>
      <c r="B284" s="187"/>
      <c r="C284" s="187"/>
    </row>
    <row r="285" spans="1:3" ht="19.5" customHeight="1" x14ac:dyDescent="0.3">
      <c r="A285" s="163"/>
      <c r="B285" s="187"/>
      <c r="C285" s="187"/>
    </row>
    <row r="286" spans="1:3" ht="19.5" customHeight="1" x14ac:dyDescent="0.3">
      <c r="A286" s="163"/>
      <c r="B286" s="187"/>
      <c r="C286" s="187"/>
    </row>
    <row r="287" spans="1:3" ht="19.5" customHeight="1" x14ac:dyDescent="0.3">
      <c r="A287" s="163"/>
      <c r="B287" s="187"/>
      <c r="C287" s="187"/>
    </row>
    <row r="288" spans="1:3" ht="19.5" customHeight="1" x14ac:dyDescent="0.3">
      <c r="A288" s="163"/>
      <c r="B288" s="187"/>
      <c r="C288" s="187"/>
    </row>
    <row r="289" spans="1:3" ht="19.5" customHeight="1" x14ac:dyDescent="0.3">
      <c r="A289" s="163"/>
      <c r="B289" s="187"/>
      <c r="C289" s="187"/>
    </row>
    <row r="290" spans="1:3" ht="19.5" customHeight="1" x14ac:dyDescent="0.3">
      <c r="A290" s="163"/>
      <c r="B290" s="187"/>
      <c r="C290" s="187"/>
    </row>
    <row r="291" spans="1:3" ht="19.5" customHeight="1" x14ac:dyDescent="0.3">
      <c r="A291" s="163"/>
      <c r="B291" s="187"/>
      <c r="C291" s="187"/>
    </row>
    <row r="292" spans="1:3" ht="19.5" customHeight="1" x14ac:dyDescent="0.3">
      <c r="A292" s="163"/>
      <c r="B292" s="187"/>
      <c r="C292" s="187"/>
    </row>
    <row r="293" spans="1:3" ht="19.5" customHeight="1" x14ac:dyDescent="0.3">
      <c r="A293" s="163"/>
      <c r="B293" s="187"/>
      <c r="C293" s="187"/>
    </row>
    <row r="294" spans="1:3" ht="19.5" customHeight="1" x14ac:dyDescent="0.3">
      <c r="A294" s="163"/>
      <c r="B294" s="187"/>
      <c r="C294" s="187"/>
    </row>
    <row r="295" spans="1:3" ht="19.5" customHeight="1" x14ac:dyDescent="0.3">
      <c r="A295" s="163"/>
      <c r="B295" s="187"/>
      <c r="C295" s="187"/>
    </row>
    <row r="296" spans="1:3" ht="19.5" customHeight="1" x14ac:dyDescent="0.3">
      <c r="A296" s="163"/>
      <c r="B296" s="187"/>
      <c r="C296" s="187"/>
    </row>
    <row r="297" spans="1:3" ht="19.5" customHeight="1" x14ac:dyDescent="0.3">
      <c r="A297" s="163"/>
      <c r="B297" s="187"/>
      <c r="C297" s="187"/>
    </row>
    <row r="298" spans="1:3" ht="19.5" customHeight="1" x14ac:dyDescent="0.3">
      <c r="A298" s="163"/>
      <c r="B298" s="187"/>
      <c r="C298" s="187"/>
    </row>
    <row r="299" spans="1:3" ht="19.5" customHeight="1" x14ac:dyDescent="0.3">
      <c r="A299" s="163"/>
      <c r="B299" s="187"/>
      <c r="C299" s="187"/>
    </row>
    <row r="300" spans="1:3" ht="19.5" customHeight="1" x14ac:dyDescent="0.3">
      <c r="A300" s="163"/>
      <c r="B300" s="187"/>
      <c r="C300" s="187"/>
    </row>
    <row r="301" spans="1:3" ht="19.5" customHeight="1" x14ac:dyDescent="0.3">
      <c r="A301" s="163"/>
      <c r="B301" s="187"/>
      <c r="C301" s="187"/>
    </row>
    <row r="302" spans="1:3" ht="19.5" customHeight="1" x14ac:dyDescent="0.3">
      <c r="A302" s="163"/>
      <c r="B302" s="187"/>
      <c r="C302" s="187"/>
    </row>
    <row r="303" spans="1:3" ht="19.5" customHeight="1" x14ac:dyDescent="0.3">
      <c r="A303" s="163"/>
      <c r="B303" s="187"/>
      <c r="C303" s="187"/>
    </row>
    <row r="304" spans="1:3" ht="19.5" customHeight="1" x14ac:dyDescent="0.3">
      <c r="A304" s="163"/>
      <c r="B304" s="187"/>
      <c r="C304" s="187"/>
    </row>
    <row r="305" spans="1:3" ht="19.5" customHeight="1" x14ac:dyDescent="0.3">
      <c r="A305" s="163"/>
      <c r="B305" s="187"/>
      <c r="C305" s="187"/>
    </row>
    <row r="306" spans="1:3" ht="19.5" customHeight="1" x14ac:dyDescent="0.3">
      <c r="A306" s="163"/>
      <c r="B306" s="187"/>
      <c r="C306" s="187"/>
    </row>
    <row r="307" spans="1:3" ht="19.5" customHeight="1" x14ac:dyDescent="0.3">
      <c r="A307" s="163"/>
      <c r="B307" s="187"/>
      <c r="C307" s="187"/>
    </row>
    <row r="308" spans="1:3" ht="19.5" customHeight="1" x14ac:dyDescent="0.3">
      <c r="A308" s="163"/>
      <c r="B308" s="187"/>
      <c r="C308" s="187"/>
    </row>
    <row r="309" spans="1:3" ht="19.5" customHeight="1" x14ac:dyDescent="0.3">
      <c r="A309" s="163"/>
      <c r="B309" s="187"/>
      <c r="C309" s="187"/>
    </row>
    <row r="310" spans="1:3" ht="19.5" customHeight="1" x14ac:dyDescent="0.3">
      <c r="A310" s="163"/>
      <c r="B310" s="187"/>
      <c r="C310" s="187"/>
    </row>
    <row r="311" spans="1:3" ht="19.5" customHeight="1" x14ac:dyDescent="0.3">
      <c r="A311" s="163"/>
      <c r="B311" s="187"/>
      <c r="C311" s="187"/>
    </row>
    <row r="312" spans="1:3" ht="19.5" customHeight="1" x14ac:dyDescent="0.3">
      <c r="A312" s="163"/>
      <c r="B312" s="187"/>
      <c r="C312" s="187"/>
    </row>
    <row r="313" spans="1:3" ht="19.5" customHeight="1" x14ac:dyDescent="0.3">
      <c r="A313" s="163"/>
      <c r="B313" s="187"/>
      <c r="C313" s="187"/>
    </row>
    <row r="314" spans="1:3" ht="19.5" customHeight="1" x14ac:dyDescent="0.3">
      <c r="A314" s="163"/>
      <c r="B314" s="187"/>
      <c r="C314" s="187"/>
    </row>
    <row r="315" spans="1:3" ht="19.5" customHeight="1" x14ac:dyDescent="0.3">
      <c r="A315" s="163"/>
      <c r="B315" s="187"/>
      <c r="C315" s="187"/>
    </row>
    <row r="316" spans="1:3" ht="19.5" customHeight="1" x14ac:dyDescent="0.3">
      <c r="A316" s="163"/>
      <c r="B316" s="187"/>
      <c r="C316" s="187"/>
    </row>
    <row r="317" spans="1:3" ht="19.5" customHeight="1" x14ac:dyDescent="0.3">
      <c r="A317" s="163"/>
      <c r="B317" s="187"/>
      <c r="C317" s="187"/>
    </row>
    <row r="318" spans="1:3" ht="19.5" customHeight="1" x14ac:dyDescent="0.3">
      <c r="A318" s="163"/>
      <c r="B318" s="187"/>
      <c r="C318" s="187"/>
    </row>
    <row r="319" spans="1:3" ht="19.5" customHeight="1" x14ac:dyDescent="0.3">
      <c r="A319" s="163"/>
      <c r="B319" s="187"/>
      <c r="C319" s="187"/>
    </row>
    <row r="320" spans="1:3" ht="19.5" customHeight="1" x14ac:dyDescent="0.3">
      <c r="A320" s="163"/>
      <c r="B320" s="187"/>
      <c r="C320" s="187"/>
    </row>
    <row r="321" spans="1:3" ht="19.5" customHeight="1" x14ac:dyDescent="0.3">
      <c r="A321" s="163"/>
      <c r="B321" s="187"/>
      <c r="C321" s="187"/>
    </row>
    <row r="322" spans="1:3" ht="19.5" customHeight="1" x14ac:dyDescent="0.3">
      <c r="A322" s="163"/>
      <c r="B322" s="187"/>
      <c r="C322" s="187"/>
    </row>
    <row r="323" spans="1:3" ht="19.5" customHeight="1" x14ac:dyDescent="0.3">
      <c r="A323" s="163"/>
      <c r="B323" s="187"/>
      <c r="C323" s="187"/>
    </row>
    <row r="324" spans="1:3" ht="19.5" customHeight="1" x14ac:dyDescent="0.3">
      <c r="A324" s="163"/>
      <c r="B324" s="187"/>
      <c r="C324" s="187"/>
    </row>
    <row r="325" spans="1:3" ht="19.5" customHeight="1" x14ac:dyDescent="0.3">
      <c r="A325" s="163"/>
      <c r="B325" s="187"/>
      <c r="C325" s="187"/>
    </row>
    <row r="326" spans="1:3" ht="19.5" customHeight="1" x14ac:dyDescent="0.3">
      <c r="A326" s="163"/>
      <c r="B326" s="187"/>
      <c r="C326" s="187"/>
    </row>
    <row r="327" spans="1:3" ht="19.5" customHeight="1" x14ac:dyDescent="0.3">
      <c r="A327" s="163"/>
      <c r="B327" s="187"/>
      <c r="C327" s="187"/>
    </row>
    <row r="328" spans="1:3" ht="19.5" customHeight="1" x14ac:dyDescent="0.3">
      <c r="A328" s="163"/>
      <c r="B328" s="187"/>
      <c r="C328" s="187"/>
    </row>
    <row r="329" spans="1:3" ht="19.5" customHeight="1" x14ac:dyDescent="0.3">
      <c r="A329" s="163"/>
      <c r="B329" s="187"/>
      <c r="C329" s="187"/>
    </row>
    <row r="330" spans="1:3" ht="19.5" customHeight="1" x14ac:dyDescent="0.3">
      <c r="A330" s="163"/>
      <c r="B330" s="187"/>
      <c r="C330" s="187"/>
    </row>
    <row r="331" spans="1:3" ht="19.5" customHeight="1" x14ac:dyDescent="0.3">
      <c r="A331" s="163"/>
      <c r="B331" s="187"/>
      <c r="C331" s="187"/>
    </row>
    <row r="332" spans="1:3" ht="19.5" customHeight="1" x14ac:dyDescent="0.3">
      <c r="A332" s="163"/>
      <c r="B332" s="187"/>
      <c r="C332" s="187"/>
    </row>
    <row r="333" spans="1:3" ht="19.5" customHeight="1" x14ac:dyDescent="0.3">
      <c r="A333" s="163"/>
      <c r="B333" s="187"/>
      <c r="C333" s="187"/>
    </row>
    <row r="334" spans="1:3" ht="19.5" customHeight="1" x14ac:dyDescent="0.3">
      <c r="A334" s="163"/>
      <c r="B334" s="187"/>
      <c r="C334" s="187"/>
    </row>
    <row r="335" spans="1:3" ht="19.5" customHeight="1" x14ac:dyDescent="0.3">
      <c r="A335" s="163"/>
      <c r="B335" s="187"/>
      <c r="C335" s="187"/>
    </row>
    <row r="336" spans="1:3" ht="19.5" customHeight="1" x14ac:dyDescent="0.3">
      <c r="A336" s="163"/>
      <c r="B336" s="187"/>
      <c r="C336" s="187"/>
    </row>
    <row r="337" spans="1:3" ht="19.5" customHeight="1" x14ac:dyDescent="0.3">
      <c r="A337" s="163"/>
      <c r="B337" s="187"/>
      <c r="C337" s="187"/>
    </row>
    <row r="338" spans="1:3" ht="19.5" customHeight="1" x14ac:dyDescent="0.3">
      <c r="A338" s="163"/>
      <c r="B338" s="187"/>
      <c r="C338" s="187"/>
    </row>
    <row r="339" spans="1:3" ht="19.5" customHeight="1" x14ac:dyDescent="0.3">
      <c r="A339" s="163"/>
      <c r="B339" s="187"/>
      <c r="C339" s="187"/>
    </row>
    <row r="340" spans="1:3" ht="19.5" customHeight="1" x14ac:dyDescent="0.3">
      <c r="A340" s="163"/>
      <c r="B340" s="187"/>
      <c r="C340" s="187"/>
    </row>
    <row r="341" spans="1:3" ht="19.5" customHeight="1" x14ac:dyDescent="0.3">
      <c r="A341" s="163"/>
      <c r="B341" s="187"/>
      <c r="C341" s="187"/>
    </row>
    <row r="342" spans="1:3" ht="19.5" customHeight="1" x14ac:dyDescent="0.3">
      <c r="A342" s="163"/>
      <c r="B342" s="187"/>
      <c r="C342" s="187"/>
    </row>
    <row r="343" spans="1:3" ht="19.5" customHeight="1" x14ac:dyDescent="0.3">
      <c r="A343" s="163"/>
      <c r="B343" s="187"/>
      <c r="C343" s="187"/>
    </row>
    <row r="344" spans="1:3" ht="19.5" customHeight="1" x14ac:dyDescent="0.3">
      <c r="A344" s="163"/>
      <c r="B344" s="187"/>
      <c r="C344" s="187"/>
    </row>
    <row r="345" spans="1:3" ht="19.5" customHeight="1" x14ac:dyDescent="0.3">
      <c r="A345" s="163"/>
      <c r="B345" s="187"/>
      <c r="C345" s="187"/>
    </row>
    <row r="346" spans="1:3" ht="19.5" customHeight="1" x14ac:dyDescent="0.3">
      <c r="A346" s="163"/>
      <c r="B346" s="187"/>
      <c r="C346" s="187"/>
    </row>
    <row r="347" spans="1:3" ht="19.5" customHeight="1" x14ac:dyDescent="0.3">
      <c r="A347" s="163"/>
      <c r="B347" s="187"/>
      <c r="C347" s="187"/>
    </row>
    <row r="348" spans="1:3" ht="19.5" customHeight="1" x14ac:dyDescent="0.3">
      <c r="A348" s="163"/>
      <c r="B348" s="187"/>
      <c r="C348" s="187"/>
    </row>
    <row r="349" spans="1:3" ht="19.5" customHeight="1" x14ac:dyDescent="0.3">
      <c r="A349" s="163"/>
      <c r="B349" s="187"/>
      <c r="C349" s="187"/>
    </row>
    <row r="350" spans="1:3" ht="19.5" customHeight="1" x14ac:dyDescent="0.3">
      <c r="A350" s="163"/>
      <c r="B350" s="187"/>
      <c r="C350" s="187"/>
    </row>
    <row r="351" spans="1:3" ht="19.5" customHeight="1" x14ac:dyDescent="0.3">
      <c r="A351" s="163"/>
      <c r="B351" s="187"/>
      <c r="C351" s="187"/>
    </row>
    <row r="352" spans="1:3" ht="19.5" customHeight="1" x14ac:dyDescent="0.3">
      <c r="A352" s="163"/>
      <c r="B352" s="187"/>
      <c r="C352" s="187"/>
    </row>
    <row r="353" spans="1:3" ht="19.5" customHeight="1" x14ac:dyDescent="0.3">
      <c r="A353" s="163"/>
      <c r="B353" s="187"/>
      <c r="C353" s="187"/>
    </row>
    <row r="354" spans="1:3" ht="19.5" customHeight="1" x14ac:dyDescent="0.3">
      <c r="A354" s="163"/>
      <c r="B354" s="187"/>
      <c r="C354" s="187"/>
    </row>
    <row r="355" spans="1:3" ht="19.5" customHeight="1" x14ac:dyDescent="0.3">
      <c r="A355" s="163"/>
      <c r="B355" s="187"/>
      <c r="C355" s="187"/>
    </row>
    <row r="356" spans="1:3" ht="19.5" customHeight="1" x14ac:dyDescent="0.3">
      <c r="A356" s="163"/>
      <c r="B356" s="187"/>
      <c r="C356" s="187"/>
    </row>
    <row r="357" spans="1:3" ht="19.5" customHeight="1" x14ac:dyDescent="0.3">
      <c r="A357" s="163"/>
      <c r="B357" s="187"/>
      <c r="C357" s="187"/>
    </row>
    <row r="358" spans="1:3" ht="19.5" customHeight="1" x14ac:dyDescent="0.3">
      <c r="A358" s="163"/>
      <c r="B358" s="187"/>
      <c r="C358" s="187"/>
    </row>
    <row r="359" spans="1:3" ht="19.5" customHeight="1" x14ac:dyDescent="0.3">
      <c r="A359" s="163"/>
      <c r="B359" s="187"/>
      <c r="C359" s="187"/>
    </row>
    <row r="360" spans="1:3" ht="19.5" customHeight="1" x14ac:dyDescent="0.3">
      <c r="A360" s="163"/>
      <c r="B360" s="187"/>
      <c r="C360" s="187"/>
    </row>
    <row r="361" spans="1:3" ht="19.5" customHeight="1" x14ac:dyDescent="0.3">
      <c r="A361" s="163"/>
      <c r="B361" s="187"/>
      <c r="C361" s="187"/>
    </row>
    <row r="362" spans="1:3" ht="19.5" customHeight="1" x14ac:dyDescent="0.3">
      <c r="A362" s="163"/>
      <c r="B362" s="187"/>
      <c r="C362" s="187"/>
    </row>
    <row r="363" spans="1:3" ht="19.5" customHeight="1" x14ac:dyDescent="0.3">
      <c r="A363" s="163"/>
      <c r="B363" s="187"/>
      <c r="C363" s="187"/>
    </row>
    <row r="364" spans="1:3" ht="19.5" customHeight="1" x14ac:dyDescent="0.3">
      <c r="A364" s="163"/>
      <c r="B364" s="187"/>
      <c r="C364" s="187"/>
    </row>
    <row r="365" spans="1:3" ht="19.5" customHeight="1" x14ac:dyDescent="0.3">
      <c r="A365" s="163"/>
      <c r="B365" s="187"/>
      <c r="C365" s="187"/>
    </row>
    <row r="366" spans="1:3" ht="19.5" customHeight="1" x14ac:dyDescent="0.3">
      <c r="A366" s="163"/>
      <c r="B366" s="187"/>
      <c r="C366" s="187"/>
    </row>
    <row r="367" spans="1:3" ht="19.5" customHeight="1" x14ac:dyDescent="0.3">
      <c r="A367" s="163"/>
      <c r="B367" s="187"/>
      <c r="C367" s="187"/>
    </row>
    <row r="368" spans="1:3" ht="19.5" customHeight="1" x14ac:dyDescent="0.3">
      <c r="A368" s="163"/>
      <c r="B368" s="187"/>
      <c r="C368" s="187"/>
    </row>
    <row r="369" spans="1:3" ht="19.5" customHeight="1" x14ac:dyDescent="0.3">
      <c r="A369" s="163"/>
      <c r="B369" s="187"/>
      <c r="C369" s="187"/>
    </row>
    <row r="370" spans="1:3" ht="19.5" customHeight="1" x14ac:dyDescent="0.3">
      <c r="A370" s="163"/>
      <c r="B370" s="187"/>
      <c r="C370" s="187"/>
    </row>
    <row r="371" spans="1:3" ht="19.5" customHeight="1" x14ac:dyDescent="0.3">
      <c r="A371" s="163"/>
      <c r="B371" s="187"/>
      <c r="C371" s="187"/>
    </row>
    <row r="372" spans="1:3" ht="19.5" customHeight="1" x14ac:dyDescent="0.3">
      <c r="A372" s="163"/>
      <c r="B372" s="187"/>
      <c r="C372" s="187"/>
    </row>
    <row r="373" spans="1:3" ht="19.5" customHeight="1" x14ac:dyDescent="0.3">
      <c r="A373" s="163"/>
      <c r="B373" s="187"/>
      <c r="C373" s="187"/>
    </row>
    <row r="374" spans="1:3" ht="19.5" customHeight="1" x14ac:dyDescent="0.3">
      <c r="A374" s="163"/>
      <c r="B374" s="187"/>
      <c r="C374" s="187"/>
    </row>
    <row r="375" spans="1:3" ht="19.5" customHeight="1" x14ac:dyDescent="0.3">
      <c r="A375" s="163"/>
      <c r="B375" s="187"/>
      <c r="C375" s="187"/>
    </row>
    <row r="376" spans="1:3" ht="19.5" customHeight="1" x14ac:dyDescent="0.3">
      <c r="A376" s="163"/>
      <c r="B376" s="187"/>
      <c r="C376" s="187"/>
    </row>
    <row r="377" spans="1:3" ht="19.5" customHeight="1" x14ac:dyDescent="0.3">
      <c r="A377" s="163"/>
      <c r="B377" s="187"/>
      <c r="C377" s="187"/>
    </row>
    <row r="378" spans="1:3" ht="19.5" customHeight="1" x14ac:dyDescent="0.3">
      <c r="A378" s="163"/>
      <c r="B378" s="187"/>
      <c r="C378" s="187"/>
    </row>
    <row r="379" spans="1:3" ht="19.5" customHeight="1" x14ac:dyDescent="0.3">
      <c r="A379" s="163"/>
      <c r="B379" s="187"/>
      <c r="C379" s="187"/>
    </row>
    <row r="380" spans="1:3" ht="19.5" customHeight="1" x14ac:dyDescent="0.3">
      <c r="A380" s="163"/>
      <c r="B380" s="187"/>
      <c r="C380" s="187"/>
    </row>
    <row r="381" spans="1:3" ht="19.5" customHeight="1" x14ac:dyDescent="0.3">
      <c r="A381" s="163"/>
      <c r="B381" s="187"/>
      <c r="C381" s="187"/>
    </row>
    <row r="382" spans="1:3" ht="19.5" customHeight="1" x14ac:dyDescent="0.3">
      <c r="A382" s="163"/>
      <c r="B382" s="187"/>
      <c r="C382" s="187"/>
    </row>
    <row r="383" spans="1:3" ht="19.5" customHeight="1" x14ac:dyDescent="0.3">
      <c r="A383" s="163"/>
      <c r="B383" s="187"/>
      <c r="C383" s="187"/>
    </row>
    <row r="384" spans="1:3" ht="19.5" customHeight="1" x14ac:dyDescent="0.3">
      <c r="A384" s="163"/>
      <c r="B384" s="187"/>
      <c r="C384" s="187"/>
    </row>
    <row r="385" spans="1:3" ht="19.5" customHeight="1" x14ac:dyDescent="0.3">
      <c r="A385" s="163"/>
      <c r="B385" s="187"/>
      <c r="C385" s="187"/>
    </row>
    <row r="386" spans="1:3" ht="19.5" customHeight="1" x14ac:dyDescent="0.3">
      <c r="A386" s="163"/>
      <c r="B386" s="187"/>
      <c r="C386" s="187"/>
    </row>
    <row r="387" spans="1:3" ht="19.5" customHeight="1" x14ac:dyDescent="0.3">
      <c r="A387" s="163"/>
      <c r="B387" s="187"/>
      <c r="C387" s="187"/>
    </row>
    <row r="388" spans="1:3" ht="19.5" customHeight="1" x14ac:dyDescent="0.3">
      <c r="A388" s="163"/>
      <c r="B388" s="187"/>
      <c r="C388" s="187"/>
    </row>
    <row r="389" spans="1:3" ht="19.5" customHeight="1" x14ac:dyDescent="0.3">
      <c r="A389" s="163"/>
      <c r="B389" s="187"/>
      <c r="C389" s="187"/>
    </row>
    <row r="390" spans="1:3" ht="19.5" customHeight="1" x14ac:dyDescent="0.3">
      <c r="A390" s="163"/>
      <c r="B390" s="187"/>
      <c r="C390" s="187"/>
    </row>
    <row r="391" spans="1:3" ht="19.5" customHeight="1" x14ac:dyDescent="0.3">
      <c r="A391" s="163"/>
      <c r="B391" s="187"/>
      <c r="C391" s="187"/>
    </row>
    <row r="392" spans="1:3" ht="19.5" customHeight="1" x14ac:dyDescent="0.3">
      <c r="A392" s="163"/>
      <c r="B392" s="187"/>
      <c r="C392" s="187"/>
    </row>
    <row r="393" spans="1:3" ht="19.5" customHeight="1" x14ac:dyDescent="0.3">
      <c r="A393" s="163"/>
      <c r="B393" s="187"/>
      <c r="C393" s="187"/>
    </row>
    <row r="394" spans="1:3" ht="19.5" customHeight="1" x14ac:dyDescent="0.3">
      <c r="A394" s="163"/>
      <c r="B394" s="187"/>
      <c r="C394" s="187"/>
    </row>
    <row r="395" spans="1:3" ht="19.5" customHeight="1" x14ac:dyDescent="0.3">
      <c r="A395" s="163"/>
      <c r="B395" s="187"/>
      <c r="C395" s="187"/>
    </row>
    <row r="396" spans="1:3" ht="19.5" customHeight="1" x14ac:dyDescent="0.3">
      <c r="A396" s="163"/>
      <c r="B396" s="187"/>
      <c r="C396" s="187"/>
    </row>
    <row r="397" spans="1:3" ht="19.5" customHeight="1" x14ac:dyDescent="0.3">
      <c r="A397" s="163"/>
      <c r="B397" s="187"/>
      <c r="C397" s="187"/>
    </row>
    <row r="398" spans="1:3" ht="19.5" customHeight="1" x14ac:dyDescent="0.3">
      <c r="A398" s="163"/>
      <c r="B398" s="187"/>
      <c r="C398" s="187"/>
    </row>
    <row r="399" spans="1:3" ht="19.5" customHeight="1" x14ac:dyDescent="0.3">
      <c r="A399" s="163"/>
      <c r="B399" s="187"/>
      <c r="C399" s="187"/>
    </row>
    <row r="400" spans="1:3" ht="19.5" customHeight="1" x14ac:dyDescent="0.3">
      <c r="A400" s="163"/>
      <c r="B400" s="187"/>
      <c r="C400" s="187"/>
    </row>
    <row r="401" spans="1:3" ht="19.5" customHeight="1" x14ac:dyDescent="0.3">
      <c r="A401" s="163"/>
      <c r="B401" s="187"/>
      <c r="C401" s="187"/>
    </row>
    <row r="402" spans="1:3" ht="19.5" customHeight="1" x14ac:dyDescent="0.3">
      <c r="A402" s="163"/>
      <c r="B402" s="187"/>
      <c r="C402" s="187"/>
    </row>
    <row r="403" spans="1:3" ht="19.5" customHeight="1" x14ac:dyDescent="0.3">
      <c r="A403" s="163"/>
      <c r="B403" s="187"/>
      <c r="C403" s="187"/>
    </row>
    <row r="404" spans="1:3" ht="19.5" customHeight="1" x14ac:dyDescent="0.3">
      <c r="A404" s="163"/>
      <c r="B404" s="187"/>
      <c r="C404" s="187"/>
    </row>
    <row r="405" spans="1:3" ht="19.5" customHeight="1" x14ac:dyDescent="0.3">
      <c r="A405" s="163"/>
      <c r="B405" s="187"/>
      <c r="C405" s="187"/>
    </row>
    <row r="406" spans="1:3" ht="19.5" customHeight="1" x14ac:dyDescent="0.3">
      <c r="A406" s="163"/>
      <c r="B406" s="187"/>
      <c r="C406" s="187"/>
    </row>
    <row r="407" spans="1:3" ht="19.5" customHeight="1" x14ac:dyDescent="0.3">
      <c r="A407" s="163"/>
      <c r="B407" s="187"/>
      <c r="C407" s="187"/>
    </row>
    <row r="408" spans="1:3" ht="19.5" customHeight="1" x14ac:dyDescent="0.3">
      <c r="A408" s="163"/>
      <c r="B408" s="187"/>
      <c r="C408" s="187"/>
    </row>
    <row r="409" spans="1:3" ht="19.5" customHeight="1" x14ac:dyDescent="0.3">
      <c r="A409" s="163"/>
      <c r="B409" s="187"/>
      <c r="C409" s="187"/>
    </row>
    <row r="410" spans="1:3" ht="19.5" customHeight="1" x14ac:dyDescent="0.3">
      <c r="A410" s="163"/>
      <c r="B410" s="187"/>
      <c r="C410" s="187"/>
    </row>
    <row r="411" spans="1:3" ht="19.5" customHeight="1" x14ac:dyDescent="0.3">
      <c r="A411" s="163"/>
      <c r="B411" s="187"/>
      <c r="C411" s="187"/>
    </row>
    <row r="412" spans="1:3" ht="19.5" customHeight="1" x14ac:dyDescent="0.3">
      <c r="A412" s="163"/>
      <c r="B412" s="187"/>
      <c r="C412" s="187"/>
    </row>
    <row r="413" spans="1:3" ht="19.5" customHeight="1" x14ac:dyDescent="0.3">
      <c r="A413" s="163"/>
      <c r="B413" s="187"/>
      <c r="C413" s="187"/>
    </row>
    <row r="414" spans="1:3" ht="19.5" customHeight="1" x14ac:dyDescent="0.3">
      <c r="A414" s="163"/>
      <c r="B414" s="187"/>
      <c r="C414" s="187"/>
    </row>
    <row r="415" spans="1:3" ht="19.5" customHeight="1" x14ac:dyDescent="0.3">
      <c r="A415" s="163"/>
      <c r="B415" s="187"/>
      <c r="C415" s="187"/>
    </row>
    <row r="416" spans="1:3" ht="19.5" customHeight="1" x14ac:dyDescent="0.3">
      <c r="A416" s="163"/>
      <c r="B416" s="187"/>
      <c r="C416" s="187"/>
    </row>
    <row r="417" spans="1:3" ht="19.5" customHeight="1" x14ac:dyDescent="0.3">
      <c r="A417" s="163"/>
      <c r="B417" s="187"/>
      <c r="C417" s="187"/>
    </row>
    <row r="418" spans="1:3" ht="19.5" customHeight="1" x14ac:dyDescent="0.3">
      <c r="A418" s="163"/>
      <c r="B418" s="187"/>
      <c r="C418" s="187"/>
    </row>
    <row r="419" spans="1:3" ht="19.5" customHeight="1" x14ac:dyDescent="0.3">
      <c r="A419" s="163"/>
      <c r="B419" s="187"/>
      <c r="C419" s="187"/>
    </row>
    <row r="420" spans="1:3" ht="19.5" customHeight="1" x14ac:dyDescent="0.3">
      <c r="A420" s="163"/>
      <c r="B420" s="187"/>
      <c r="C420" s="187"/>
    </row>
    <row r="421" spans="1:3" ht="19.5" customHeight="1" x14ac:dyDescent="0.3">
      <c r="A421" s="163"/>
      <c r="B421" s="187"/>
      <c r="C421" s="187"/>
    </row>
    <row r="422" spans="1:3" ht="19.5" customHeight="1" x14ac:dyDescent="0.3">
      <c r="A422" s="163"/>
      <c r="B422" s="187"/>
      <c r="C422" s="187"/>
    </row>
    <row r="423" spans="1:3" ht="19.5" customHeight="1" x14ac:dyDescent="0.3">
      <c r="A423" s="163"/>
      <c r="B423" s="187"/>
      <c r="C423" s="187"/>
    </row>
    <row r="424" spans="1:3" ht="19.5" customHeight="1" x14ac:dyDescent="0.3">
      <c r="A424" s="163"/>
      <c r="B424" s="187"/>
      <c r="C424" s="187"/>
    </row>
    <row r="425" spans="1:3" ht="19.5" customHeight="1" x14ac:dyDescent="0.3">
      <c r="A425" s="163"/>
      <c r="B425" s="187"/>
      <c r="C425" s="187"/>
    </row>
    <row r="426" spans="1:3" ht="19.5" customHeight="1" x14ac:dyDescent="0.3">
      <c r="A426" s="163"/>
      <c r="B426" s="187"/>
      <c r="C426" s="187"/>
    </row>
    <row r="427" spans="1:3" ht="19.5" customHeight="1" x14ac:dyDescent="0.3">
      <c r="A427" s="163"/>
      <c r="B427" s="187"/>
      <c r="C427" s="187"/>
    </row>
    <row r="428" spans="1:3" ht="19.5" customHeight="1" x14ac:dyDescent="0.3">
      <c r="A428" s="163"/>
      <c r="B428" s="187"/>
      <c r="C428" s="187"/>
    </row>
    <row r="429" spans="1:3" ht="19.5" customHeight="1" x14ac:dyDescent="0.3">
      <c r="A429" s="163"/>
      <c r="B429" s="187"/>
      <c r="C429" s="187"/>
    </row>
    <row r="430" spans="1:3" ht="19.5" customHeight="1" x14ac:dyDescent="0.3">
      <c r="A430" s="163"/>
      <c r="B430" s="187"/>
      <c r="C430" s="187"/>
    </row>
    <row r="431" spans="1:3" ht="19.5" customHeight="1" x14ac:dyDescent="0.3">
      <c r="A431" s="163"/>
      <c r="B431" s="187"/>
      <c r="C431" s="187"/>
    </row>
    <row r="432" spans="1:3" ht="19.5" customHeight="1" x14ac:dyDescent="0.3">
      <c r="A432" s="163"/>
      <c r="B432" s="187"/>
      <c r="C432" s="187"/>
    </row>
    <row r="433" spans="1:3" ht="19.5" customHeight="1" x14ac:dyDescent="0.3">
      <c r="A433" s="163"/>
      <c r="B433" s="187"/>
      <c r="C433" s="187"/>
    </row>
    <row r="434" spans="1:3" ht="19.5" customHeight="1" x14ac:dyDescent="0.3">
      <c r="A434" s="163"/>
      <c r="B434" s="187"/>
      <c r="C434" s="187"/>
    </row>
    <row r="435" spans="1:3" ht="19.5" customHeight="1" x14ac:dyDescent="0.3">
      <c r="A435" s="163"/>
      <c r="B435" s="187"/>
      <c r="C435" s="187"/>
    </row>
    <row r="436" spans="1:3" ht="19.5" customHeight="1" x14ac:dyDescent="0.3">
      <c r="A436" s="163"/>
      <c r="B436" s="187"/>
      <c r="C436" s="187"/>
    </row>
    <row r="437" spans="1:3" ht="19.5" customHeight="1" x14ac:dyDescent="0.3">
      <c r="A437" s="163"/>
      <c r="B437" s="187"/>
      <c r="C437" s="187"/>
    </row>
    <row r="438" spans="1:3" ht="19.5" customHeight="1" x14ac:dyDescent="0.3">
      <c r="A438" s="163"/>
      <c r="B438" s="187"/>
      <c r="C438" s="187"/>
    </row>
    <row r="439" spans="1:3" ht="19.5" customHeight="1" x14ac:dyDescent="0.3">
      <c r="A439" s="163"/>
      <c r="B439" s="187"/>
      <c r="C439" s="187"/>
    </row>
    <row r="440" spans="1:3" ht="19.5" customHeight="1" x14ac:dyDescent="0.3">
      <c r="A440" s="163"/>
      <c r="B440" s="187"/>
      <c r="C440" s="187"/>
    </row>
    <row r="441" spans="1:3" ht="19.5" customHeight="1" x14ac:dyDescent="0.3">
      <c r="A441" s="163"/>
      <c r="B441" s="187"/>
      <c r="C441" s="187"/>
    </row>
    <row r="442" spans="1:3" ht="19.5" customHeight="1" x14ac:dyDescent="0.3">
      <c r="A442" s="163"/>
      <c r="B442" s="187"/>
      <c r="C442" s="187"/>
    </row>
    <row r="443" spans="1:3" ht="19.5" customHeight="1" x14ac:dyDescent="0.3">
      <c r="A443" s="163"/>
      <c r="B443" s="187"/>
      <c r="C443" s="187"/>
    </row>
    <row r="444" spans="1:3" ht="19.5" customHeight="1" x14ac:dyDescent="0.3">
      <c r="A444" s="163"/>
      <c r="B444" s="187"/>
      <c r="C444" s="187"/>
    </row>
    <row r="445" spans="1:3" ht="19.5" customHeight="1" x14ac:dyDescent="0.3">
      <c r="A445" s="163"/>
      <c r="B445" s="187"/>
      <c r="C445" s="187"/>
    </row>
    <row r="446" spans="1:3" ht="19.5" customHeight="1" x14ac:dyDescent="0.3">
      <c r="A446" s="163"/>
      <c r="B446" s="187"/>
      <c r="C446" s="187"/>
    </row>
    <row r="447" spans="1:3" ht="19.5" customHeight="1" x14ac:dyDescent="0.3">
      <c r="A447" s="163"/>
      <c r="B447" s="187"/>
      <c r="C447" s="187"/>
    </row>
    <row r="448" spans="1:3" ht="19.5" customHeight="1" x14ac:dyDescent="0.3">
      <c r="A448" s="163"/>
      <c r="B448" s="187"/>
      <c r="C448" s="187"/>
    </row>
    <row r="449" spans="1:3" ht="19.5" customHeight="1" x14ac:dyDescent="0.3">
      <c r="A449" s="163"/>
      <c r="B449" s="187"/>
      <c r="C449" s="187"/>
    </row>
    <row r="450" spans="1:3" ht="19.5" customHeight="1" x14ac:dyDescent="0.3">
      <c r="A450" s="163"/>
      <c r="B450" s="187"/>
      <c r="C450" s="187"/>
    </row>
    <row r="451" spans="1:3" ht="19.5" customHeight="1" x14ac:dyDescent="0.3">
      <c r="A451" s="163"/>
      <c r="B451" s="187"/>
      <c r="C451" s="187"/>
    </row>
    <row r="452" spans="1:3" ht="19.5" customHeight="1" x14ac:dyDescent="0.3">
      <c r="A452" s="163"/>
      <c r="B452" s="187"/>
      <c r="C452" s="187"/>
    </row>
    <row r="453" spans="1:3" ht="19.5" customHeight="1" x14ac:dyDescent="0.3">
      <c r="A453" s="163"/>
      <c r="B453" s="187"/>
      <c r="C453" s="187"/>
    </row>
    <row r="454" spans="1:3" ht="19.5" customHeight="1" x14ac:dyDescent="0.3">
      <c r="A454" s="163"/>
      <c r="B454" s="187"/>
      <c r="C454" s="187"/>
    </row>
    <row r="455" spans="1:3" ht="19.5" customHeight="1" x14ac:dyDescent="0.3">
      <c r="A455" s="163"/>
      <c r="B455" s="187"/>
      <c r="C455" s="187"/>
    </row>
    <row r="456" spans="1:3" ht="19.5" customHeight="1" x14ac:dyDescent="0.3">
      <c r="A456" s="163"/>
      <c r="B456" s="187"/>
      <c r="C456" s="187"/>
    </row>
    <row r="457" spans="1:3" ht="19.5" customHeight="1" x14ac:dyDescent="0.3">
      <c r="A457" s="163"/>
      <c r="B457" s="187"/>
      <c r="C457" s="187"/>
    </row>
    <row r="458" spans="1:3" ht="19.5" customHeight="1" x14ac:dyDescent="0.3">
      <c r="A458" s="163"/>
      <c r="B458" s="187"/>
      <c r="C458" s="187"/>
    </row>
    <row r="459" spans="1:3" ht="19.5" customHeight="1" x14ac:dyDescent="0.3">
      <c r="A459" s="163"/>
      <c r="B459" s="187"/>
      <c r="C459" s="187"/>
    </row>
    <row r="460" spans="1:3" ht="19.5" customHeight="1" x14ac:dyDescent="0.3">
      <c r="A460" s="163"/>
      <c r="B460" s="187"/>
      <c r="C460" s="187"/>
    </row>
    <row r="461" spans="1:3" ht="19.5" customHeight="1" x14ac:dyDescent="0.3">
      <c r="A461" s="163"/>
      <c r="B461" s="187"/>
      <c r="C461" s="187"/>
    </row>
    <row r="462" spans="1:3" ht="19.5" customHeight="1" x14ac:dyDescent="0.3">
      <c r="A462" s="163"/>
      <c r="B462" s="187"/>
      <c r="C462" s="187"/>
    </row>
    <row r="463" spans="1:3" ht="19.5" customHeight="1" x14ac:dyDescent="0.3">
      <c r="A463" s="163"/>
      <c r="B463" s="187"/>
      <c r="C463" s="187"/>
    </row>
    <row r="464" spans="1:3" ht="19.5" customHeight="1" x14ac:dyDescent="0.3">
      <c r="A464" s="163"/>
      <c r="B464" s="187"/>
      <c r="C464" s="187"/>
    </row>
    <row r="465" spans="1:3" ht="19.5" customHeight="1" x14ac:dyDescent="0.3">
      <c r="A465" s="163"/>
      <c r="B465" s="187"/>
      <c r="C465" s="187"/>
    </row>
    <row r="466" spans="1:3" ht="19.5" customHeight="1" x14ac:dyDescent="0.3">
      <c r="A466" s="163"/>
      <c r="B466" s="187"/>
      <c r="C466" s="187"/>
    </row>
    <row r="467" spans="1:3" ht="19.5" customHeight="1" x14ac:dyDescent="0.3">
      <c r="A467" s="163"/>
      <c r="B467" s="187"/>
      <c r="C467" s="187"/>
    </row>
    <row r="468" spans="1:3" ht="19.5" customHeight="1" x14ac:dyDescent="0.3">
      <c r="A468" s="163"/>
      <c r="B468" s="187"/>
      <c r="C468" s="187"/>
    </row>
    <row r="469" spans="1:3" ht="19.5" customHeight="1" x14ac:dyDescent="0.3">
      <c r="A469" s="163"/>
      <c r="B469" s="187"/>
      <c r="C469" s="187"/>
    </row>
    <row r="470" spans="1:3" ht="19.5" customHeight="1" x14ac:dyDescent="0.3">
      <c r="A470" s="163"/>
      <c r="B470" s="187"/>
      <c r="C470" s="187"/>
    </row>
    <row r="471" spans="1:3" ht="19.5" customHeight="1" x14ac:dyDescent="0.3">
      <c r="A471" s="163"/>
      <c r="B471" s="187"/>
      <c r="C471" s="187"/>
    </row>
    <row r="472" spans="1:3" ht="19.5" customHeight="1" x14ac:dyDescent="0.3">
      <c r="A472" s="163"/>
      <c r="B472" s="187"/>
      <c r="C472" s="187"/>
    </row>
    <row r="473" spans="1:3" ht="19.5" customHeight="1" x14ac:dyDescent="0.3">
      <c r="A473" s="163"/>
      <c r="B473" s="187"/>
      <c r="C473" s="187"/>
    </row>
    <row r="474" spans="1:3" ht="19.5" customHeight="1" x14ac:dyDescent="0.3">
      <c r="A474" s="163"/>
      <c r="B474" s="187"/>
      <c r="C474" s="187"/>
    </row>
    <row r="475" spans="1:3" ht="19.5" customHeight="1" x14ac:dyDescent="0.3">
      <c r="A475" s="163"/>
      <c r="B475" s="187"/>
      <c r="C475" s="187"/>
    </row>
    <row r="476" spans="1:3" ht="19.5" customHeight="1" x14ac:dyDescent="0.3">
      <c r="A476" s="163"/>
      <c r="B476" s="187"/>
      <c r="C476" s="187"/>
    </row>
    <row r="477" spans="1:3" ht="19.5" customHeight="1" x14ac:dyDescent="0.3">
      <c r="A477" s="163"/>
      <c r="B477" s="187"/>
      <c r="C477" s="187"/>
    </row>
    <row r="478" spans="1:3" ht="19.5" customHeight="1" x14ac:dyDescent="0.3">
      <c r="A478" s="163"/>
      <c r="B478" s="187"/>
      <c r="C478" s="187"/>
    </row>
    <row r="479" spans="1:3" ht="19.5" customHeight="1" x14ac:dyDescent="0.3">
      <c r="A479" s="163"/>
      <c r="B479" s="187"/>
      <c r="C479" s="187"/>
    </row>
    <row r="480" spans="1:3" ht="19.5" customHeight="1" x14ac:dyDescent="0.3">
      <c r="A480" s="163"/>
      <c r="B480" s="187"/>
      <c r="C480" s="187"/>
    </row>
    <row r="481" spans="1:3" ht="19.5" customHeight="1" x14ac:dyDescent="0.3">
      <c r="A481" s="163"/>
      <c r="B481" s="187"/>
      <c r="C481" s="187"/>
    </row>
    <row r="482" spans="1:3" ht="19.5" customHeight="1" x14ac:dyDescent="0.3">
      <c r="A482" s="163"/>
      <c r="B482" s="187"/>
      <c r="C482" s="187"/>
    </row>
    <row r="483" spans="1:3" ht="19.5" customHeight="1" x14ac:dyDescent="0.3">
      <c r="A483" s="163"/>
      <c r="B483" s="187"/>
      <c r="C483" s="187"/>
    </row>
    <row r="484" spans="1:3" ht="19.5" customHeight="1" x14ac:dyDescent="0.3">
      <c r="A484" s="163"/>
      <c r="B484" s="187"/>
      <c r="C484" s="187"/>
    </row>
    <row r="485" spans="1:3" ht="19.5" customHeight="1" x14ac:dyDescent="0.3">
      <c r="A485" s="163"/>
      <c r="B485" s="187"/>
      <c r="C485" s="187"/>
    </row>
    <row r="486" spans="1:3" ht="19.5" customHeight="1" x14ac:dyDescent="0.3">
      <c r="A486" s="163"/>
      <c r="B486" s="187"/>
      <c r="C486" s="187"/>
    </row>
    <row r="487" spans="1:3" ht="19.5" customHeight="1" x14ac:dyDescent="0.3">
      <c r="A487" s="163"/>
      <c r="B487" s="187"/>
      <c r="C487" s="187"/>
    </row>
    <row r="488" spans="1:3" ht="19.5" customHeight="1" x14ac:dyDescent="0.3">
      <c r="A488" s="163"/>
      <c r="B488" s="187"/>
      <c r="C488" s="187"/>
    </row>
    <row r="489" spans="1:3" ht="19.5" customHeight="1" x14ac:dyDescent="0.3">
      <c r="A489" s="163"/>
      <c r="B489" s="187"/>
      <c r="C489" s="187"/>
    </row>
    <row r="490" spans="1:3" ht="19.5" customHeight="1" x14ac:dyDescent="0.3">
      <c r="A490" s="163"/>
      <c r="B490" s="187"/>
      <c r="C490" s="187"/>
    </row>
    <row r="491" spans="1:3" ht="19.5" customHeight="1" x14ac:dyDescent="0.3">
      <c r="A491" s="163"/>
      <c r="B491" s="187"/>
      <c r="C491" s="187"/>
    </row>
    <row r="492" spans="1:3" ht="19.5" customHeight="1" x14ac:dyDescent="0.3">
      <c r="A492" s="163"/>
      <c r="B492" s="187"/>
      <c r="C492" s="187"/>
    </row>
    <row r="493" spans="1:3" ht="19.5" customHeight="1" x14ac:dyDescent="0.3">
      <c r="A493" s="163"/>
      <c r="B493" s="187"/>
      <c r="C493" s="187"/>
    </row>
    <row r="494" spans="1:3" ht="19.5" customHeight="1" x14ac:dyDescent="0.3">
      <c r="A494" s="163"/>
      <c r="B494" s="187"/>
      <c r="C494" s="187"/>
    </row>
    <row r="495" spans="1:3" ht="19.5" customHeight="1" x14ac:dyDescent="0.3">
      <c r="A495" s="163"/>
      <c r="B495" s="187"/>
      <c r="C495" s="187"/>
    </row>
    <row r="496" spans="1:3" ht="19.5" customHeight="1" x14ac:dyDescent="0.3">
      <c r="A496" s="163"/>
      <c r="B496" s="187"/>
      <c r="C496" s="187"/>
    </row>
    <row r="497" spans="1:3" ht="19.5" customHeight="1" x14ac:dyDescent="0.3">
      <c r="A497" s="163"/>
      <c r="B497" s="187"/>
      <c r="C497" s="187"/>
    </row>
    <row r="498" spans="1:3" ht="19.5" customHeight="1" x14ac:dyDescent="0.3">
      <c r="A498" s="163"/>
      <c r="B498" s="187"/>
      <c r="C498" s="187"/>
    </row>
    <row r="499" spans="1:3" ht="19.5" customHeight="1" x14ac:dyDescent="0.3">
      <c r="A499" s="163"/>
      <c r="B499" s="187"/>
      <c r="C499" s="187"/>
    </row>
    <row r="500" spans="1:3" ht="19.5" customHeight="1" x14ac:dyDescent="0.3">
      <c r="A500" s="163"/>
      <c r="B500" s="187"/>
      <c r="C500" s="187"/>
    </row>
  </sheetData>
  <dataConsolidate/>
  <mergeCells count="6">
    <mergeCell ref="B58:D59"/>
    <mergeCell ref="C5:D5"/>
    <mergeCell ref="C7:D7"/>
    <mergeCell ref="K18:M18"/>
    <mergeCell ref="K19:M19"/>
    <mergeCell ref="K22:M22"/>
  </mergeCells>
  <phoneticPr fontId="0" type="noConversion"/>
  <dataValidations count="1">
    <dataValidation type="list" allowBlank="1" showInputMessage="1" showErrorMessage="1" sqref="C22">
      <formula1>NumofTerms</formula1>
    </dataValidation>
  </dataValidations>
  <hyperlinks>
    <hyperlink ref="B60" location="Menu!A1" display="Back to menu"/>
    <hyperlink ref="B3" location="Menu!A1" display="Back to menu"/>
  </hyperlinks>
  <pageMargins left="0.35433070866141736" right="0.35433070866141736" top="0.23622047244094491" bottom="0.27559055118110237" header="0.23622047244094491" footer="0.23622047244094491"/>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7" r:id="rId4" name="Drop Down 5">
              <controlPr defaultSize="0" autoLine="0" autoPict="0">
                <anchor moveWithCells="1">
                  <from>
                    <xdr:col>2</xdr:col>
                    <xdr:colOff>0</xdr:colOff>
                    <xdr:row>8</xdr:row>
                    <xdr:rowOff>30480</xdr:rowOff>
                  </from>
                  <to>
                    <xdr:col>3</xdr:col>
                    <xdr:colOff>0</xdr:colOff>
                    <xdr:row>9</xdr:row>
                    <xdr:rowOff>0</xdr:rowOff>
                  </to>
                </anchor>
              </controlPr>
            </control>
          </mc:Choice>
        </mc:AlternateContent>
        <mc:AlternateContent xmlns:mc="http://schemas.openxmlformats.org/markup-compatibility/2006">
          <mc:Choice Requires="x14">
            <control shapeId="8198" r:id="rId5" name="Drop Down 6">
              <controlPr defaultSize="0" autoLine="0" autoPict="0">
                <anchor moveWithCells="1">
                  <from>
                    <xdr:col>2</xdr:col>
                    <xdr:colOff>0</xdr:colOff>
                    <xdr:row>10</xdr:row>
                    <xdr:rowOff>38100</xdr:rowOff>
                  </from>
                  <to>
                    <xdr:col>3</xdr:col>
                    <xdr:colOff>0</xdr:colOff>
                    <xdr:row>11</xdr:row>
                    <xdr:rowOff>0</xdr:rowOff>
                  </to>
                </anchor>
              </controlPr>
            </control>
          </mc:Choice>
        </mc:AlternateContent>
        <mc:AlternateContent xmlns:mc="http://schemas.openxmlformats.org/markup-compatibility/2006">
          <mc:Choice Requires="x14">
            <control shapeId="8199" r:id="rId6" name="Drop Down 7">
              <controlPr defaultSize="0" autoLine="0" autoPict="0">
                <anchor moveWithCells="1">
                  <from>
                    <xdr:col>1</xdr:col>
                    <xdr:colOff>6903720</xdr:colOff>
                    <xdr:row>36</xdr:row>
                    <xdr:rowOff>274320</xdr:rowOff>
                  </from>
                  <to>
                    <xdr:col>3</xdr:col>
                    <xdr:colOff>38100</xdr:colOff>
                    <xdr:row>38</xdr:row>
                    <xdr:rowOff>76200</xdr:rowOff>
                  </to>
                </anchor>
              </controlPr>
            </control>
          </mc:Choice>
        </mc:AlternateContent>
        <mc:AlternateContent xmlns:mc="http://schemas.openxmlformats.org/markup-compatibility/2006">
          <mc:Choice Requires="x14">
            <control shapeId="8200" r:id="rId7" name="Drop Down 8">
              <controlPr defaultSize="0" autoLine="0" autoPict="0">
                <anchor moveWithCells="1">
                  <from>
                    <xdr:col>2</xdr:col>
                    <xdr:colOff>0</xdr:colOff>
                    <xdr:row>39</xdr:row>
                    <xdr:rowOff>30480</xdr:rowOff>
                  </from>
                  <to>
                    <xdr:col>3</xdr:col>
                    <xdr:colOff>45720</xdr:colOff>
                    <xdr:row>40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Q45"/>
  <sheetViews>
    <sheetView showGridLines="0" zoomScale="85" zoomScaleNormal="85" workbookViewId="0">
      <selection activeCell="C22" sqref="C22:D22"/>
    </sheetView>
  </sheetViews>
  <sheetFormatPr defaultColWidth="10.6640625" defaultRowHeight="15.6" x14ac:dyDescent="0.3"/>
  <cols>
    <col min="1" max="1" width="1.1640625" style="156" customWidth="1"/>
    <col min="2" max="2" width="55.1640625" style="156" customWidth="1"/>
    <col min="3" max="3" width="11.1640625" style="156" customWidth="1"/>
    <col min="4" max="4" width="5.6640625" style="156" customWidth="1"/>
    <col min="5" max="5" width="28.83203125" style="156" customWidth="1"/>
    <col min="6" max="9" width="10.6640625" style="156"/>
    <col min="10" max="10" width="32" style="156" customWidth="1"/>
    <col min="11" max="12" width="10.6640625" style="156" hidden="1" customWidth="1"/>
    <col min="13" max="13" width="6.33203125" style="156" customWidth="1"/>
    <col min="14" max="14" width="6" style="156" customWidth="1"/>
    <col min="15" max="16384" width="10.6640625" style="156"/>
  </cols>
  <sheetData>
    <row r="1" spans="1:10" ht="18" x14ac:dyDescent="0.35">
      <c r="A1" s="25"/>
      <c r="B1" s="121" t="s">
        <v>147</v>
      </c>
      <c r="C1" s="134"/>
      <c r="D1" s="134"/>
      <c r="E1" s="135"/>
      <c r="F1" s="135"/>
      <c r="G1" s="135"/>
      <c r="H1" s="135"/>
      <c r="I1" s="138"/>
      <c r="J1" s="139"/>
    </row>
    <row r="2" spans="1:10" x14ac:dyDescent="0.3">
      <c r="A2" s="25"/>
      <c r="B2" s="140" t="s">
        <v>72</v>
      </c>
      <c r="C2" s="44"/>
      <c r="D2" s="44"/>
      <c r="E2" s="41"/>
      <c r="F2" s="141"/>
      <c r="G2" s="142"/>
      <c r="H2" s="142"/>
      <c r="I2" s="142"/>
      <c r="J2" s="143"/>
    </row>
    <row r="3" spans="1:10" x14ac:dyDescent="0.3">
      <c r="A3" s="25"/>
      <c r="B3" s="140"/>
      <c r="C3" s="44"/>
      <c r="D3" s="44"/>
      <c r="E3" s="41"/>
      <c r="F3" s="141"/>
      <c r="G3" s="142"/>
      <c r="H3" s="142"/>
      <c r="I3" s="142"/>
      <c r="J3" s="143"/>
    </row>
    <row r="4" spans="1:10" x14ac:dyDescent="0.3">
      <c r="A4" s="25"/>
      <c r="B4" s="241" t="s">
        <v>162</v>
      </c>
      <c r="C4" s="294"/>
      <c r="D4" s="304"/>
      <c r="E4" s="304"/>
      <c r="F4" s="305"/>
      <c r="G4" s="142"/>
      <c r="H4" s="142"/>
      <c r="I4" s="142"/>
      <c r="J4" s="143"/>
    </row>
    <row r="5" spans="1:10" x14ac:dyDescent="0.3">
      <c r="A5" s="25"/>
      <c r="B5" s="241" t="s">
        <v>163</v>
      </c>
      <c r="C5" s="294"/>
      <c r="D5" s="304"/>
      <c r="E5" s="304"/>
      <c r="F5" s="305"/>
      <c r="G5" s="142"/>
      <c r="H5" s="142"/>
      <c r="I5" s="142"/>
      <c r="J5" s="143"/>
    </row>
    <row r="6" spans="1:10" x14ac:dyDescent="0.3">
      <c r="A6" s="25"/>
      <c r="B6" s="241" t="s">
        <v>164</v>
      </c>
      <c r="C6" s="294"/>
      <c r="D6" s="304"/>
      <c r="E6" s="304"/>
      <c r="F6" s="305"/>
      <c r="G6" s="142"/>
      <c r="H6" s="142"/>
      <c r="I6" s="142"/>
      <c r="J6" s="143"/>
    </row>
    <row r="7" spans="1:10" x14ac:dyDescent="0.3">
      <c r="A7" s="25"/>
      <c r="B7" s="119"/>
      <c r="C7" s="44"/>
      <c r="D7" s="44"/>
      <c r="E7" s="41"/>
      <c r="F7" s="141"/>
      <c r="G7" s="142"/>
      <c r="H7" s="142"/>
      <c r="I7" s="142"/>
      <c r="J7" s="143"/>
    </row>
    <row r="8" spans="1:10" x14ac:dyDescent="0.3">
      <c r="A8" s="25"/>
      <c r="B8" s="64" t="s">
        <v>98</v>
      </c>
      <c r="C8" s="44"/>
      <c r="D8" s="44"/>
      <c r="E8" s="41"/>
      <c r="F8" s="141"/>
      <c r="G8" s="142"/>
      <c r="H8" s="142"/>
      <c r="I8" s="142"/>
      <c r="J8" s="143"/>
    </row>
    <row r="9" spans="1:10" ht="6.75" customHeight="1" x14ac:dyDescent="0.3">
      <c r="A9" s="25"/>
      <c r="B9" s="64"/>
      <c r="C9" s="44"/>
      <c r="D9" s="44"/>
      <c r="E9" s="41"/>
      <c r="F9" s="141"/>
      <c r="G9" s="142"/>
      <c r="H9" s="142"/>
      <c r="I9" s="142"/>
      <c r="J9" s="143"/>
    </row>
    <row r="10" spans="1:10" x14ac:dyDescent="0.3">
      <c r="A10" s="25"/>
      <c r="B10" s="296" t="s">
        <v>159</v>
      </c>
      <c r="C10" s="297"/>
      <c r="D10" s="297"/>
      <c r="E10" s="297"/>
      <c r="F10" s="297"/>
      <c r="G10" s="297"/>
      <c r="H10" s="297"/>
      <c r="I10" s="297"/>
      <c r="J10" s="298"/>
    </row>
    <row r="11" spans="1:10" ht="12" customHeight="1" x14ac:dyDescent="0.3">
      <c r="A11" s="25"/>
      <c r="B11" s="299"/>
      <c r="C11" s="297"/>
      <c r="D11" s="297"/>
      <c r="E11" s="297"/>
      <c r="F11" s="297"/>
      <c r="G11" s="297"/>
      <c r="H11" s="297"/>
      <c r="I11" s="297"/>
      <c r="J11" s="298"/>
    </row>
    <row r="12" spans="1:10" ht="12" customHeight="1" x14ac:dyDescent="0.3">
      <c r="A12" s="25"/>
      <c r="B12" s="144" t="s">
        <v>161</v>
      </c>
      <c r="C12" s="44"/>
      <c r="D12" s="44"/>
      <c r="E12" s="41"/>
      <c r="F12" s="141"/>
      <c r="G12" s="142"/>
      <c r="H12" s="142"/>
      <c r="I12" s="142"/>
      <c r="J12" s="143"/>
    </row>
    <row r="13" spans="1:10" ht="12" customHeight="1" x14ac:dyDescent="0.3">
      <c r="A13" s="25"/>
      <c r="B13" s="145" t="s">
        <v>160</v>
      </c>
      <c r="C13" s="44"/>
      <c r="D13" s="44"/>
      <c r="E13" s="41"/>
      <c r="F13" s="141"/>
      <c r="G13" s="142"/>
      <c r="H13" s="142"/>
      <c r="I13" s="142"/>
      <c r="J13" s="143"/>
    </row>
    <row r="14" spans="1:10" ht="12" customHeight="1" thickBot="1" x14ac:dyDescent="0.35">
      <c r="A14" s="25"/>
      <c r="B14" s="145"/>
      <c r="C14" s="44"/>
      <c r="D14" s="44"/>
      <c r="E14" s="41"/>
      <c r="F14" s="141"/>
      <c r="G14" s="142"/>
      <c r="H14" s="142"/>
      <c r="I14" s="142"/>
      <c r="J14" s="143"/>
    </row>
    <row r="15" spans="1:10" ht="16.2" thickBot="1" x14ac:dyDescent="0.35">
      <c r="A15" s="25"/>
      <c r="B15" s="145" t="s">
        <v>102</v>
      </c>
      <c r="C15" s="146">
        <v>0</v>
      </c>
      <c r="D15" s="44"/>
      <c r="E15" s="41"/>
      <c r="F15" s="141"/>
      <c r="G15" s="142"/>
      <c r="H15" s="142"/>
      <c r="I15" s="142"/>
      <c r="J15" s="143"/>
    </row>
    <row r="16" spans="1:10" ht="12" customHeight="1" thickBot="1" x14ac:dyDescent="0.35">
      <c r="A16" s="25"/>
      <c r="B16" s="145"/>
      <c r="C16" s="147"/>
      <c r="D16" s="44"/>
      <c r="E16" s="41"/>
      <c r="F16" s="141"/>
      <c r="G16" s="142"/>
      <c r="H16" s="142"/>
      <c r="I16" s="142"/>
      <c r="J16" s="143"/>
    </row>
    <row r="17" spans="1:17" ht="16.2" thickBot="1" x14ac:dyDescent="0.35">
      <c r="A17" s="25"/>
      <c r="B17" s="145" t="s">
        <v>103</v>
      </c>
      <c r="C17" s="148">
        <f>C15/100*12.07</f>
        <v>0</v>
      </c>
      <c r="D17" s="44" t="s">
        <v>104</v>
      </c>
      <c r="E17" s="41"/>
      <c r="F17" s="141"/>
      <c r="G17" s="142"/>
      <c r="H17" s="142"/>
      <c r="I17" s="142"/>
      <c r="J17" s="143"/>
    </row>
    <row r="18" spans="1:17" x14ac:dyDescent="0.3">
      <c r="A18" s="25"/>
      <c r="B18" s="145"/>
      <c r="C18" s="44"/>
      <c r="D18" s="44"/>
      <c r="E18" s="41"/>
      <c r="F18" s="141"/>
      <c r="G18" s="142"/>
      <c r="H18" s="142"/>
      <c r="I18" s="142"/>
      <c r="J18" s="143"/>
      <c r="N18" s="136"/>
      <c r="O18" s="136"/>
      <c r="P18" s="136"/>
      <c r="Q18" s="157"/>
    </row>
    <row r="19" spans="1:17" x14ac:dyDescent="0.3">
      <c r="A19" s="25"/>
      <c r="B19" s="64" t="s">
        <v>190</v>
      </c>
      <c r="C19" s="44"/>
      <c r="D19" s="44"/>
      <c r="E19" s="41"/>
      <c r="F19" s="141"/>
      <c r="G19" s="142"/>
      <c r="H19" s="142"/>
      <c r="I19" s="142"/>
      <c r="J19" s="143"/>
      <c r="N19" s="136"/>
      <c r="O19" s="136"/>
      <c r="P19" s="136"/>
      <c r="Q19" s="157"/>
    </row>
    <row r="20" spans="1:17" ht="12" customHeight="1" x14ac:dyDescent="0.3">
      <c r="A20" s="25"/>
      <c r="B20" s="144"/>
      <c r="C20" s="44"/>
      <c r="D20" s="44"/>
      <c r="E20" s="41"/>
      <c r="F20" s="141"/>
      <c r="G20" s="142"/>
      <c r="H20" s="142"/>
      <c r="I20" s="142"/>
      <c r="J20" s="143"/>
      <c r="N20" s="136"/>
      <c r="O20" s="136"/>
      <c r="P20" s="136"/>
      <c r="Q20" s="157"/>
    </row>
    <row r="21" spans="1:17" ht="12" customHeight="1" x14ac:dyDescent="0.3">
      <c r="A21" s="25"/>
      <c r="B21" s="145"/>
      <c r="C21" s="44"/>
      <c r="D21" s="44"/>
      <c r="E21" s="41"/>
      <c r="F21" s="141"/>
      <c r="G21" s="142"/>
      <c r="H21" s="142"/>
      <c r="I21" s="142"/>
      <c r="J21" s="143"/>
      <c r="N21" s="137"/>
      <c r="O21" s="136"/>
      <c r="P21" s="137"/>
      <c r="Q21" s="157"/>
    </row>
    <row r="22" spans="1:17" x14ac:dyDescent="0.3">
      <c r="A22" s="25"/>
      <c r="B22" s="145" t="s">
        <v>148</v>
      </c>
      <c r="C22" s="300">
        <v>38</v>
      </c>
      <c r="D22" s="301">
        <f>INDEX(Data!$A$6:$D$17,Data!$A$19,3)</f>
        <v>39</v>
      </c>
      <c r="E22" s="149" t="s">
        <v>149</v>
      </c>
      <c r="F22" s="141"/>
      <c r="G22" s="142"/>
      <c r="H22" s="142"/>
      <c r="I22" s="142"/>
      <c r="J22" s="143"/>
      <c r="L22" s="156" t="e">
        <f>IF(#REF!="University support staff","38",IF(#REF!="Academic-related","38",IF(#REF!="Whit Clin Psychologists","40",IF(#REF!="Clinical Researcher E62/E64/E65/E66","40",IF(#REF!="Clinical Researcher E71 Pts 1-3","35",IF(#REF!="Clinical Researcher E71 Pts4 and up","40",IF(#REF!="House Officer E74/E75","35",IF(#REF!="MRC employees","32.5",""))))))))</f>
        <v>#REF!</v>
      </c>
      <c r="N22" s="137"/>
      <c r="O22" s="136"/>
      <c r="P22" s="137"/>
      <c r="Q22" s="157"/>
    </row>
    <row r="23" spans="1:17" x14ac:dyDescent="0.3">
      <c r="A23" s="25"/>
      <c r="B23" s="145"/>
      <c r="C23" s="150"/>
      <c r="D23" s="150"/>
      <c r="E23" s="48"/>
      <c r="F23" s="141"/>
      <c r="G23" s="142"/>
      <c r="H23" s="142"/>
      <c r="I23" s="142"/>
      <c r="J23" s="143"/>
      <c r="N23" s="137"/>
      <c r="O23" s="136"/>
      <c r="P23" s="137"/>
      <c r="Q23" s="157"/>
    </row>
    <row r="24" spans="1:17" x14ac:dyDescent="0.3">
      <c r="A24" s="25"/>
      <c r="B24" s="145" t="s">
        <v>158</v>
      </c>
      <c r="C24" s="302"/>
      <c r="D24" s="303"/>
      <c r="E24" s="48"/>
      <c r="F24" s="141"/>
      <c r="G24" s="142"/>
      <c r="H24" s="142"/>
      <c r="I24" s="142"/>
      <c r="J24" s="143"/>
      <c r="N24" s="137"/>
      <c r="O24" s="136"/>
      <c r="P24" s="137"/>
      <c r="Q24" s="157"/>
    </row>
    <row r="25" spans="1:17" ht="16.2" thickBot="1" x14ac:dyDescent="0.35">
      <c r="A25" s="25"/>
      <c r="B25" s="145"/>
      <c r="C25" s="151"/>
      <c r="D25" s="147"/>
      <c r="E25" s="41"/>
      <c r="F25" s="141"/>
      <c r="G25" s="142"/>
      <c r="H25" s="142"/>
      <c r="I25" s="142"/>
      <c r="J25" s="143"/>
      <c r="N25" s="157"/>
      <c r="O25" s="157"/>
      <c r="P25" s="157"/>
      <c r="Q25" s="157"/>
    </row>
    <row r="26" spans="1:17" ht="16.2" thickBot="1" x14ac:dyDescent="0.35">
      <c r="A26" s="25"/>
      <c r="B26" s="145" t="s">
        <v>102</v>
      </c>
      <c r="C26" s="146"/>
      <c r="D26" s="147"/>
      <c r="E26" s="41"/>
      <c r="F26" s="141"/>
      <c r="G26" s="142"/>
      <c r="H26" s="142"/>
      <c r="I26" s="142"/>
      <c r="J26" s="143"/>
    </row>
    <row r="27" spans="1:17" ht="12" customHeight="1" thickBot="1" x14ac:dyDescent="0.35">
      <c r="A27" s="25"/>
      <c r="B27" s="145"/>
      <c r="C27" s="147"/>
      <c r="D27" s="147"/>
      <c r="E27" s="41"/>
      <c r="F27" s="141"/>
      <c r="G27" s="142"/>
      <c r="H27" s="142"/>
      <c r="I27" s="142"/>
      <c r="J27" s="143"/>
    </row>
    <row r="28" spans="1:17" ht="16.2" thickBot="1" x14ac:dyDescent="0.35">
      <c r="A28" s="25"/>
      <c r="B28" s="145" t="s">
        <v>103</v>
      </c>
      <c r="C28" s="31">
        <f>C26*(((C22+C24)/5)/(52-((C22+C24)/5)))</f>
        <v>0</v>
      </c>
      <c r="D28" s="147" t="s">
        <v>165</v>
      </c>
      <c r="E28" s="48" t="s">
        <v>166</v>
      </c>
      <c r="F28" s="141"/>
      <c r="G28" s="142"/>
      <c r="H28" s="142"/>
      <c r="I28" s="142"/>
      <c r="J28" s="143"/>
    </row>
    <row r="29" spans="1:17" ht="12" customHeight="1" thickBot="1" x14ac:dyDescent="0.35">
      <c r="A29" s="25"/>
      <c r="B29" s="152"/>
      <c r="C29" s="54"/>
      <c r="D29" s="54"/>
      <c r="E29" s="51"/>
      <c r="F29" s="153"/>
      <c r="G29" s="154"/>
      <c r="H29" s="154"/>
      <c r="I29" s="154"/>
      <c r="J29" s="155"/>
    </row>
    <row r="30" spans="1:17" ht="12" customHeight="1" x14ac:dyDescent="0.3">
      <c r="A30" s="58"/>
      <c r="B30" s="158"/>
      <c r="C30" s="79"/>
      <c r="D30" s="79"/>
      <c r="E30" s="159"/>
    </row>
    <row r="31" spans="1:17" ht="12" customHeight="1" x14ac:dyDescent="0.3">
      <c r="A31" s="58"/>
      <c r="B31" s="158"/>
      <c r="C31" s="79"/>
      <c r="D31" s="79"/>
      <c r="E31" s="159"/>
    </row>
    <row r="32" spans="1:17" ht="12" customHeight="1" x14ac:dyDescent="0.3">
      <c r="A32" s="58"/>
      <c r="B32" s="160"/>
      <c r="C32" s="79"/>
      <c r="D32" s="79"/>
      <c r="E32" s="159"/>
    </row>
    <row r="33" spans="1:6" ht="12" customHeight="1" x14ac:dyDescent="0.3">
      <c r="A33" s="25"/>
      <c r="B33" s="161" t="s">
        <v>72</v>
      </c>
      <c r="C33" s="25"/>
      <c r="D33" s="25"/>
      <c r="E33" s="25"/>
      <c r="F33" s="162"/>
    </row>
    <row r="34" spans="1:6" ht="12" customHeight="1" x14ac:dyDescent="0.3">
      <c r="A34" s="58"/>
      <c r="B34" s="58"/>
      <c r="C34" s="58"/>
      <c r="D34" s="58"/>
      <c r="E34" s="58"/>
    </row>
    <row r="35" spans="1:6" ht="8.25" customHeight="1" x14ac:dyDescent="0.3">
      <c r="A35" s="58"/>
      <c r="B35" s="58"/>
    </row>
    <row r="36" spans="1:6" x14ac:dyDescent="0.3">
      <c r="A36" s="58"/>
    </row>
    <row r="37" spans="1:6" x14ac:dyDescent="0.3">
      <c r="A37" s="58"/>
    </row>
    <row r="38" spans="1:6" ht="6.75" customHeight="1" x14ac:dyDescent="0.3">
      <c r="A38" s="58"/>
    </row>
    <row r="39" spans="1:6" x14ac:dyDescent="0.3">
      <c r="A39" s="58"/>
    </row>
    <row r="40" spans="1:6" x14ac:dyDescent="0.3">
      <c r="A40" s="58"/>
    </row>
    <row r="41" spans="1:6" ht="8.25" customHeight="1" x14ac:dyDescent="0.3">
      <c r="A41" s="58"/>
    </row>
    <row r="42" spans="1:6" x14ac:dyDescent="0.3">
      <c r="A42" s="58"/>
    </row>
    <row r="43" spans="1:6" x14ac:dyDescent="0.3">
      <c r="A43" s="58"/>
    </row>
    <row r="44" spans="1:6" x14ac:dyDescent="0.3">
      <c r="A44" s="58"/>
    </row>
    <row r="45" spans="1:6" x14ac:dyDescent="0.3">
      <c r="A45" s="58"/>
    </row>
  </sheetData>
  <mergeCells count="6">
    <mergeCell ref="B10:J11"/>
    <mergeCell ref="C22:D22"/>
    <mergeCell ref="C24:D24"/>
    <mergeCell ref="C4:F4"/>
    <mergeCell ref="C5:F5"/>
    <mergeCell ref="C6:F6"/>
  </mergeCells>
  <phoneticPr fontId="1" type="noConversion"/>
  <hyperlinks>
    <hyperlink ref="B33" location="Menu!A1" display="Back to menu"/>
    <hyperlink ref="B2" location="Menu!A1" display="Back to menu"/>
  </hyperlinks>
  <pageMargins left="0.75" right="0.75" top="1" bottom="1" header="0.5" footer="0.5"/>
  <pageSetup paperSize="9" scale="73"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topLeftCell="A25" workbookViewId="0">
      <selection activeCell="D5" sqref="D5"/>
    </sheetView>
  </sheetViews>
  <sheetFormatPr defaultColWidth="9.33203125" defaultRowHeight="15.6" x14ac:dyDescent="0.3"/>
  <cols>
    <col min="1" max="1" width="44.6640625" style="1" customWidth="1"/>
    <col min="2" max="3" width="13.83203125" style="1" customWidth="1"/>
    <col min="4" max="4" width="24.83203125" style="1" customWidth="1"/>
    <col min="5" max="5" width="9.33203125" style="1"/>
    <col min="6" max="6" width="20.5" style="4" customWidth="1"/>
    <col min="7" max="7" width="9.33203125" style="1"/>
    <col min="8" max="8" width="24.83203125" style="1" customWidth="1"/>
    <col min="9" max="9" width="18.5" style="1" customWidth="1"/>
    <col min="10" max="10" width="31.1640625" style="1" customWidth="1"/>
    <col min="11" max="16384" width="9.33203125" style="1"/>
  </cols>
  <sheetData>
    <row r="1" spans="1:10" x14ac:dyDescent="0.3">
      <c r="A1" s="306" t="s">
        <v>54</v>
      </c>
      <c r="B1" s="306"/>
      <c r="C1" s="306"/>
      <c r="D1" s="306"/>
    </row>
    <row r="3" spans="1:10" x14ac:dyDescent="0.3">
      <c r="A3" s="307" t="s">
        <v>43</v>
      </c>
      <c r="B3" s="308"/>
      <c r="C3" s="308"/>
      <c r="D3" s="309"/>
    </row>
    <row r="4" spans="1:10" x14ac:dyDescent="0.3">
      <c r="A4" s="5"/>
      <c r="B4" s="6" t="s">
        <v>3</v>
      </c>
      <c r="C4" s="6" t="s">
        <v>1</v>
      </c>
      <c r="D4" s="6" t="s">
        <v>2</v>
      </c>
    </row>
    <row r="5" spans="1:10" x14ac:dyDescent="0.3">
      <c r="A5" s="5" t="s">
        <v>0</v>
      </c>
      <c r="B5" s="5" t="s">
        <v>57</v>
      </c>
      <c r="C5" s="5" t="s">
        <v>58</v>
      </c>
      <c r="D5" s="5" t="s">
        <v>59</v>
      </c>
      <c r="F5" s="5" t="s">
        <v>33</v>
      </c>
      <c r="H5" s="1" t="s">
        <v>108</v>
      </c>
      <c r="J5" s="1" t="s">
        <v>139</v>
      </c>
    </row>
    <row r="6" spans="1:10" x14ac:dyDescent="0.3">
      <c r="A6" s="5" t="s">
        <v>99</v>
      </c>
      <c r="B6" s="5">
        <v>36.5</v>
      </c>
      <c r="C6" s="5">
        <v>39</v>
      </c>
      <c r="D6" s="5">
        <f>B6/5</f>
        <v>7.3</v>
      </c>
      <c r="F6" s="5">
        <v>0</v>
      </c>
      <c r="H6" s="1">
        <v>1</v>
      </c>
      <c r="J6" s="1">
        <v>8</v>
      </c>
    </row>
    <row r="7" spans="1:10" x14ac:dyDescent="0.3">
      <c r="A7" s="5" t="s">
        <v>65</v>
      </c>
      <c r="B7" s="5">
        <v>37.5</v>
      </c>
      <c r="C7" s="5">
        <v>39</v>
      </c>
      <c r="D7" s="5">
        <f>B7/5</f>
        <v>7.5</v>
      </c>
      <c r="F7" s="5">
        <v>1</v>
      </c>
      <c r="H7" s="1">
        <v>2</v>
      </c>
      <c r="J7" s="1">
        <v>9</v>
      </c>
    </row>
    <row r="8" spans="1:10" x14ac:dyDescent="0.3">
      <c r="A8" s="5" t="s">
        <v>100</v>
      </c>
      <c r="B8" s="5">
        <v>37.5</v>
      </c>
      <c r="C8" s="5">
        <v>41</v>
      </c>
      <c r="D8" s="5">
        <f t="shared" ref="D8:D17" si="0">B8/5</f>
        <v>7.5</v>
      </c>
      <c r="F8" s="5">
        <v>2</v>
      </c>
      <c r="H8" s="1">
        <v>3</v>
      </c>
      <c r="J8" s="1">
        <v>10</v>
      </c>
    </row>
    <row r="9" spans="1:10" x14ac:dyDescent="0.3">
      <c r="A9" s="5" t="s">
        <v>101</v>
      </c>
      <c r="B9" s="5">
        <v>37.5</v>
      </c>
      <c r="C9" s="5">
        <v>41</v>
      </c>
      <c r="D9" s="5">
        <f t="shared" si="0"/>
        <v>7.5</v>
      </c>
      <c r="F9" s="5">
        <v>3</v>
      </c>
      <c r="J9" s="1">
        <v>11</v>
      </c>
    </row>
    <row r="10" spans="1:10" x14ac:dyDescent="0.3">
      <c r="A10" s="5" t="s">
        <v>44</v>
      </c>
      <c r="B10" s="5">
        <v>37.5</v>
      </c>
      <c r="C10" s="5">
        <v>41</v>
      </c>
      <c r="D10" s="5">
        <f t="shared" si="0"/>
        <v>7.5</v>
      </c>
      <c r="F10" s="5">
        <v>4</v>
      </c>
      <c r="J10" s="1">
        <v>12</v>
      </c>
    </row>
    <row r="11" spans="1:10" x14ac:dyDescent="0.3">
      <c r="A11" s="5" t="s">
        <v>45</v>
      </c>
      <c r="B11" s="5">
        <v>37.5</v>
      </c>
      <c r="C11" s="5">
        <v>41</v>
      </c>
      <c r="D11" s="5">
        <f t="shared" si="0"/>
        <v>7.5</v>
      </c>
      <c r="F11" s="5">
        <v>5</v>
      </c>
      <c r="J11" s="1">
        <v>13</v>
      </c>
    </row>
    <row r="12" spans="1:10" ht="16.2" thickBot="1" x14ac:dyDescent="0.35">
      <c r="A12" s="5" t="s">
        <v>46</v>
      </c>
      <c r="B12" s="5">
        <v>37.5</v>
      </c>
      <c r="C12" s="5">
        <v>41</v>
      </c>
      <c r="D12" s="5">
        <f t="shared" si="0"/>
        <v>7.5</v>
      </c>
      <c r="F12" s="5">
        <v>6</v>
      </c>
      <c r="J12" s="1">
        <v>14</v>
      </c>
    </row>
    <row r="13" spans="1:10" ht="16.2" thickBot="1" x14ac:dyDescent="0.35">
      <c r="A13" s="5" t="s">
        <v>49</v>
      </c>
      <c r="B13" s="5">
        <v>37.5</v>
      </c>
      <c r="C13" s="5">
        <v>36</v>
      </c>
      <c r="D13" s="5">
        <f t="shared" si="0"/>
        <v>7.5</v>
      </c>
      <c r="F13" s="7">
        <v>2</v>
      </c>
      <c r="J13" s="24"/>
    </row>
    <row r="14" spans="1:10" ht="16.2" thickBot="1" x14ac:dyDescent="0.35">
      <c r="A14" s="5" t="s">
        <v>50</v>
      </c>
      <c r="B14" s="5">
        <v>37.5</v>
      </c>
      <c r="C14" s="5">
        <v>41</v>
      </c>
      <c r="D14" s="5">
        <f t="shared" si="0"/>
        <v>7.5</v>
      </c>
      <c r="F14" s="7">
        <v>1</v>
      </c>
      <c r="J14" s="24"/>
    </row>
    <row r="15" spans="1:10" ht="16.2" thickBot="1" x14ac:dyDescent="0.35">
      <c r="A15" s="8" t="s">
        <v>47</v>
      </c>
      <c r="B15" s="5">
        <v>37.5</v>
      </c>
      <c r="C15" s="8">
        <v>36</v>
      </c>
      <c r="D15" s="5">
        <f t="shared" si="0"/>
        <v>7.5</v>
      </c>
      <c r="F15" s="7">
        <v>3</v>
      </c>
      <c r="H15" s="1" t="s">
        <v>107</v>
      </c>
    </row>
    <row r="16" spans="1:10" ht="31.8" thickBot="1" x14ac:dyDescent="0.35">
      <c r="A16" s="8" t="s">
        <v>48</v>
      </c>
      <c r="B16" s="5">
        <v>37.5</v>
      </c>
      <c r="C16" s="8">
        <v>36</v>
      </c>
      <c r="D16" s="5">
        <f t="shared" si="0"/>
        <v>7.5</v>
      </c>
      <c r="F16" s="7">
        <v>1</v>
      </c>
      <c r="H16" s="1">
        <v>2</v>
      </c>
    </row>
    <row r="17" spans="1:10" x14ac:dyDescent="0.3">
      <c r="A17" s="8" t="s">
        <v>186</v>
      </c>
      <c r="B17" s="5">
        <v>36</v>
      </c>
      <c r="C17" s="8">
        <v>41.5</v>
      </c>
      <c r="D17" s="5">
        <f t="shared" si="0"/>
        <v>7.2</v>
      </c>
      <c r="F17" s="93"/>
    </row>
    <row r="18" spans="1:10" ht="16.2" thickBot="1" x14ac:dyDescent="0.35">
      <c r="J18" s="24"/>
    </row>
    <row r="19" spans="1:10" ht="16.2" thickBot="1" x14ac:dyDescent="0.35">
      <c r="A19" s="7">
        <v>2</v>
      </c>
      <c r="F19" s="4" t="s">
        <v>126</v>
      </c>
      <c r="J19" s="24"/>
    </row>
    <row r="20" spans="1:10" ht="16.2" thickBot="1" x14ac:dyDescent="0.35">
      <c r="A20" s="7">
        <v>1</v>
      </c>
      <c r="F20" s="4">
        <v>0</v>
      </c>
      <c r="J20" s="24"/>
    </row>
    <row r="21" spans="1:10" ht="16.2" thickBot="1" x14ac:dyDescent="0.35">
      <c r="A21" s="7">
        <v>5</v>
      </c>
      <c r="F21" s="4">
        <v>1</v>
      </c>
    </row>
    <row r="22" spans="1:10" ht="16.2" thickBot="1" x14ac:dyDescent="0.35">
      <c r="A22" s="7">
        <v>1</v>
      </c>
      <c r="F22" s="4">
        <v>2</v>
      </c>
    </row>
    <row r="23" spans="1:10" x14ac:dyDescent="0.3">
      <c r="F23" s="4">
        <v>3</v>
      </c>
    </row>
    <row r="24" spans="1:10" x14ac:dyDescent="0.3">
      <c r="F24" s="4">
        <v>4</v>
      </c>
    </row>
    <row r="25" spans="1:10" x14ac:dyDescent="0.3">
      <c r="F25" s="4">
        <v>5</v>
      </c>
    </row>
    <row r="29" spans="1:10" x14ac:dyDescent="0.3">
      <c r="A29" s="5" t="s">
        <v>99</v>
      </c>
    </row>
    <row r="30" spans="1:10" x14ac:dyDescent="0.3">
      <c r="A30" s="5" t="s">
        <v>65</v>
      </c>
    </row>
    <row r="31" spans="1:10" x14ac:dyDescent="0.3">
      <c r="A31" s="5" t="s">
        <v>100</v>
      </c>
    </row>
    <row r="32" spans="1:10" x14ac:dyDescent="0.3">
      <c r="A32" s="5" t="s">
        <v>150</v>
      </c>
    </row>
    <row r="33" spans="1:1" x14ac:dyDescent="0.3">
      <c r="A33" s="5" t="s">
        <v>49</v>
      </c>
    </row>
    <row r="34" spans="1:1" x14ac:dyDescent="0.3">
      <c r="A34" s="5" t="s">
        <v>50</v>
      </c>
    </row>
    <row r="35" spans="1:1" x14ac:dyDescent="0.3">
      <c r="A35" s="8" t="s">
        <v>151</v>
      </c>
    </row>
  </sheetData>
  <mergeCells count="2">
    <mergeCell ref="A1:D1"/>
    <mergeCell ref="A3:D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96"/>
  <sheetViews>
    <sheetView topLeftCell="A13" workbookViewId="0">
      <selection activeCell="B11" sqref="B11"/>
    </sheetView>
  </sheetViews>
  <sheetFormatPr defaultColWidth="9.33203125" defaultRowHeight="19.5" customHeight="1" x14ac:dyDescent="0.3"/>
  <cols>
    <col min="1" max="1" width="8.5" style="10" customWidth="1"/>
    <col min="2" max="2" width="70.5" style="10" customWidth="1"/>
    <col min="3" max="3" width="30.33203125" style="10" customWidth="1"/>
    <col min="4" max="4" width="60.33203125" style="10" customWidth="1"/>
    <col min="5" max="5" width="10.5" style="10" customWidth="1"/>
    <col min="6" max="6" width="13.33203125" style="10" customWidth="1"/>
    <col min="7" max="7" width="18.6640625" style="10" customWidth="1"/>
    <col min="8" max="8" width="13.5" style="10" customWidth="1"/>
    <col min="9" max="9" width="9.33203125" style="10"/>
    <col min="10" max="16384" width="9.33203125" style="12"/>
  </cols>
  <sheetData>
    <row r="1" spans="2:8" ht="30.75" customHeight="1" x14ac:dyDescent="0.3">
      <c r="B1" s="11"/>
      <c r="C1" s="11"/>
      <c r="D1" s="11"/>
      <c r="E1" s="11"/>
    </row>
    <row r="2" spans="2:8" ht="19.5" customHeight="1" x14ac:dyDescent="0.3">
      <c r="B2" s="310" t="s">
        <v>61</v>
      </c>
      <c r="C2" s="310"/>
      <c r="D2" s="310"/>
      <c r="E2" s="310"/>
    </row>
    <row r="3" spans="2:8" ht="19.5" customHeight="1" thickBot="1" x14ac:dyDescent="0.35">
      <c r="B3" s="11"/>
      <c r="C3" s="11"/>
      <c r="D3" s="11"/>
      <c r="E3" s="11"/>
      <c r="F3" s="10" t="s">
        <v>3</v>
      </c>
      <c r="G3" s="10" t="s">
        <v>1</v>
      </c>
      <c r="H3" s="10" t="s">
        <v>2</v>
      </c>
    </row>
    <row r="4" spans="2:8" ht="19.5" customHeight="1" thickBot="1" x14ac:dyDescent="0.35">
      <c r="B4" s="10" t="s">
        <v>40</v>
      </c>
      <c r="F4" s="13">
        <f>INDEX(Data!$A$6:$D$16,Data!$A$19,2)</f>
        <v>37.5</v>
      </c>
      <c r="G4" s="13">
        <f>INDEX(Data!$A$6:$D$16,Data!$A$19,3)</f>
        <v>39</v>
      </c>
      <c r="H4" s="13">
        <f>INDEX(Data!$A$6:$D$16,Data!$A$19,4)</f>
        <v>7.5</v>
      </c>
    </row>
    <row r="5" spans="2:8" ht="19.5" customHeight="1" thickBot="1" x14ac:dyDescent="0.35"/>
    <row r="6" spans="2:8" ht="19.5" customHeight="1" thickBot="1" x14ac:dyDescent="0.35">
      <c r="B6" s="10" t="s">
        <v>51</v>
      </c>
      <c r="C6" s="9">
        <f>G4</f>
        <v>39</v>
      </c>
    </row>
    <row r="7" spans="2:8" ht="19.5" customHeight="1" thickBot="1" x14ac:dyDescent="0.35"/>
    <row r="8" spans="2:8" ht="19.5" customHeight="1" thickBot="1" x14ac:dyDescent="0.35">
      <c r="B8" s="14" t="s">
        <v>60</v>
      </c>
      <c r="F8" s="15">
        <f>Data!$F$13-1</f>
        <v>1</v>
      </c>
    </row>
    <row r="9" spans="2:8" ht="19.5" customHeight="1" thickBot="1" x14ac:dyDescent="0.35">
      <c r="B9" s="14"/>
    </row>
    <row r="10" spans="2:8" ht="19.5" customHeight="1" thickBot="1" x14ac:dyDescent="0.35">
      <c r="B10" s="10" t="s">
        <v>35</v>
      </c>
      <c r="C10" s="2"/>
    </row>
    <row r="11" spans="2:8" ht="19.5" customHeight="1" thickBot="1" x14ac:dyDescent="0.35"/>
    <row r="12" spans="2:8" ht="19.5" customHeight="1" thickBot="1" x14ac:dyDescent="0.35">
      <c r="B12" s="10" t="s">
        <v>36</v>
      </c>
      <c r="C12" s="16">
        <f>(G4+F8)*H4*(C10/F4*100)/100</f>
        <v>0</v>
      </c>
      <c r="E12" s="10" t="s">
        <v>26</v>
      </c>
    </row>
    <row r="13" spans="2:8" ht="19.5" customHeight="1" x14ac:dyDescent="0.3">
      <c r="B13" s="10" t="s">
        <v>63</v>
      </c>
    </row>
    <row r="19" spans="2:8" ht="19.5" customHeight="1" x14ac:dyDescent="0.3">
      <c r="B19" s="17" t="s">
        <v>9</v>
      </c>
      <c r="C19" s="17"/>
      <c r="D19" s="17"/>
    </row>
    <row r="20" spans="2:8" ht="19.5" customHeight="1" thickBot="1" x14ac:dyDescent="0.35"/>
    <row r="21" spans="2:8" ht="19.5" customHeight="1" thickBot="1" x14ac:dyDescent="0.35">
      <c r="B21" s="10" t="s">
        <v>37</v>
      </c>
      <c r="C21" s="2"/>
    </row>
    <row r="22" spans="2:8" ht="19.5" customHeight="1" thickBot="1" x14ac:dyDescent="0.35"/>
    <row r="23" spans="2:8" ht="19.5" customHeight="1" thickBot="1" x14ac:dyDescent="0.35">
      <c r="B23" s="10" t="s">
        <v>38</v>
      </c>
      <c r="C23" s="2"/>
    </row>
    <row r="24" spans="2:8" ht="19.5" customHeight="1" x14ac:dyDescent="0.3">
      <c r="B24" s="10" t="s">
        <v>5</v>
      </c>
    </row>
    <row r="25" spans="2:8" ht="19.5" customHeight="1" thickBot="1" x14ac:dyDescent="0.35"/>
    <row r="26" spans="2:8" ht="19.5" customHeight="1" thickBot="1" x14ac:dyDescent="0.35">
      <c r="B26" s="10" t="s">
        <v>39</v>
      </c>
      <c r="C26" s="16">
        <f>C21/12*C23</f>
        <v>0</v>
      </c>
      <c r="E26" s="10" t="s">
        <v>52</v>
      </c>
    </row>
    <row r="27" spans="2:8" ht="19.5" customHeight="1" x14ac:dyDescent="0.3">
      <c r="B27" s="10" t="s">
        <v>6</v>
      </c>
    </row>
    <row r="28" spans="2:8" ht="19.5" customHeight="1" x14ac:dyDescent="0.3">
      <c r="B28" s="10" t="s">
        <v>7</v>
      </c>
    </row>
    <row r="30" spans="2:8" ht="19.5" customHeight="1" x14ac:dyDescent="0.3">
      <c r="B30" s="18" t="s">
        <v>10</v>
      </c>
      <c r="C30" s="17"/>
      <c r="D30" s="17"/>
    </row>
    <row r="31" spans="2:8" ht="19.5" customHeight="1" thickBot="1" x14ac:dyDescent="0.35"/>
    <row r="32" spans="2:8" ht="19.5" customHeight="1" thickBot="1" x14ac:dyDescent="0.35">
      <c r="B32" s="10" t="s">
        <v>40</v>
      </c>
      <c r="F32" s="13">
        <f>INDEX(Data!$A$6:$D$16,Data!$A$20,2)</f>
        <v>36.5</v>
      </c>
      <c r="G32" s="13">
        <f>INDEX(Data!$A$6:$D$16,Data!$A$20,3)</f>
        <v>39</v>
      </c>
      <c r="H32" s="13">
        <f>INDEX(Data!$A$6:$D$16,Data!$A$20,4)</f>
        <v>7.3</v>
      </c>
    </row>
    <row r="33" spans="2:6" ht="19.5" customHeight="1" thickBot="1" x14ac:dyDescent="0.35"/>
    <row r="34" spans="2:6" ht="19.5" customHeight="1" thickBot="1" x14ac:dyDescent="0.35">
      <c r="B34" s="10" t="s">
        <v>41</v>
      </c>
      <c r="C34" s="3">
        <f>G32</f>
        <v>39</v>
      </c>
    </row>
    <row r="35" spans="2:6" ht="19.5" customHeight="1" thickBot="1" x14ac:dyDescent="0.35"/>
    <row r="36" spans="2:6" ht="19.5" customHeight="1" thickBot="1" x14ac:dyDescent="0.35">
      <c r="B36" s="10" t="s">
        <v>34</v>
      </c>
      <c r="F36" s="15">
        <f>Data!$F$14-1</f>
        <v>0</v>
      </c>
    </row>
    <row r="37" spans="2:6" ht="19.5" customHeight="1" thickBot="1" x14ac:dyDescent="0.35"/>
    <row r="38" spans="2:6" ht="19.5" customHeight="1" thickBot="1" x14ac:dyDescent="0.35">
      <c r="B38" s="10" t="s">
        <v>4</v>
      </c>
      <c r="C38" s="2"/>
    </row>
    <row r="39" spans="2:6" ht="19.5" customHeight="1" x14ac:dyDescent="0.3">
      <c r="B39" s="10" t="s">
        <v>5</v>
      </c>
    </row>
    <row r="40" spans="2:6" ht="19.5" customHeight="1" thickBot="1" x14ac:dyDescent="0.35"/>
    <row r="41" spans="2:6" ht="19.5" customHeight="1" thickBot="1" x14ac:dyDescent="0.35">
      <c r="B41" s="10" t="s">
        <v>42</v>
      </c>
      <c r="C41" s="16">
        <f>((G32+F36)-8)/12*C38</f>
        <v>0</v>
      </c>
      <c r="E41" s="10" t="s">
        <v>27</v>
      </c>
    </row>
    <row r="42" spans="2:6" ht="19.5" customHeight="1" x14ac:dyDescent="0.3">
      <c r="B42" s="10" t="s">
        <v>64</v>
      </c>
    </row>
    <row r="45" spans="2:6" ht="19.5" customHeight="1" x14ac:dyDescent="0.3">
      <c r="B45" s="18" t="s">
        <v>11</v>
      </c>
      <c r="C45" s="17"/>
      <c r="D45" s="17"/>
    </row>
    <row r="46" spans="2:6" ht="19.5" customHeight="1" thickBot="1" x14ac:dyDescent="0.35"/>
    <row r="47" spans="2:6" ht="19.5" customHeight="1" thickBot="1" x14ac:dyDescent="0.35">
      <c r="B47" s="10" t="s">
        <v>12</v>
      </c>
      <c r="C47" s="2"/>
    </row>
    <row r="48" spans="2:6" ht="19.5" customHeight="1" thickBot="1" x14ac:dyDescent="0.35"/>
    <row r="49" spans="2:8" ht="19.5" customHeight="1" thickBot="1" x14ac:dyDescent="0.35">
      <c r="B49" s="10" t="s">
        <v>13</v>
      </c>
      <c r="C49" s="2"/>
    </row>
    <row r="50" spans="2:8" ht="19.5" customHeight="1" thickBot="1" x14ac:dyDescent="0.35"/>
    <row r="51" spans="2:8" ht="19.5" customHeight="1" thickBot="1" x14ac:dyDescent="0.35">
      <c r="B51" s="10" t="s">
        <v>14</v>
      </c>
      <c r="C51" s="2"/>
    </row>
    <row r="52" spans="2:8" ht="19.5" customHeight="1" thickBot="1" x14ac:dyDescent="0.35"/>
    <row r="53" spans="2:8" ht="19.5" customHeight="1" thickBot="1" x14ac:dyDescent="0.35">
      <c r="B53" s="10" t="s">
        <v>15</v>
      </c>
      <c r="C53" s="2"/>
    </row>
    <row r="54" spans="2:8" ht="19.5" customHeight="1" thickBot="1" x14ac:dyDescent="0.35"/>
    <row r="55" spans="2:8" ht="19.5" customHeight="1" thickBot="1" x14ac:dyDescent="0.35">
      <c r="B55" s="10" t="s">
        <v>16</v>
      </c>
      <c r="C55" s="16">
        <f>(C47/12*C51)+(C49/12*C53)</f>
        <v>0</v>
      </c>
      <c r="E55" s="10" t="s">
        <v>28</v>
      </c>
    </row>
    <row r="56" spans="2:8" ht="19.5" customHeight="1" x14ac:dyDescent="0.3">
      <c r="B56" s="10" t="s">
        <v>6</v>
      </c>
    </row>
    <row r="58" spans="2:8" ht="19.5" customHeight="1" x14ac:dyDescent="0.3">
      <c r="B58" s="18" t="s">
        <v>17</v>
      </c>
      <c r="C58" s="17"/>
      <c r="D58" s="17"/>
    </row>
    <row r="60" spans="2:8" ht="19.5" customHeight="1" thickBot="1" x14ac:dyDescent="0.35">
      <c r="B60" s="19" t="s">
        <v>18</v>
      </c>
      <c r="C60" s="19"/>
      <c r="D60" s="19"/>
    </row>
    <row r="61" spans="2:8" ht="19.5" customHeight="1" thickBot="1" x14ac:dyDescent="0.35">
      <c r="B61" s="10" t="s">
        <v>8</v>
      </c>
      <c r="F61" s="13">
        <f>INDEX(Data!$A$6:$D$16,Data!$A$21,2)</f>
        <v>37.5</v>
      </c>
      <c r="G61" s="13">
        <f>INDEX(Data!$A$6:$D$16,Data!$A$21,3)</f>
        <v>41</v>
      </c>
      <c r="H61" s="13">
        <f>INDEX(Data!$A$6:$D$16,Data!$A$21,4)</f>
        <v>7.5</v>
      </c>
    </row>
    <row r="62" spans="2:8" ht="19.5" customHeight="1" thickBot="1" x14ac:dyDescent="0.35"/>
    <row r="63" spans="2:8" ht="19.5" customHeight="1" thickBot="1" x14ac:dyDescent="0.35">
      <c r="B63" s="10" t="s">
        <v>34</v>
      </c>
      <c r="F63" s="15">
        <f>Data!$F$15-1</f>
        <v>2</v>
      </c>
    </row>
    <row r="64" spans="2:8" ht="19.5" customHeight="1" thickBot="1" x14ac:dyDescent="0.35"/>
    <row r="65" spans="2:5" ht="19.5" customHeight="1" thickBot="1" x14ac:dyDescent="0.35">
      <c r="B65" s="10" t="s">
        <v>19</v>
      </c>
      <c r="C65" s="20">
        <f>(365-104-G61-F63)*H61</f>
        <v>1635</v>
      </c>
      <c r="E65" s="10" t="s">
        <v>62</v>
      </c>
    </row>
    <row r="66" spans="2:5" ht="19.5" customHeight="1" thickBot="1" x14ac:dyDescent="0.35"/>
    <row r="67" spans="2:5" ht="19.5" customHeight="1" thickBot="1" x14ac:dyDescent="0.35">
      <c r="B67" s="10" t="s">
        <v>20</v>
      </c>
      <c r="C67" s="2"/>
    </row>
    <row r="68" spans="2:5" ht="19.5" customHeight="1" thickBot="1" x14ac:dyDescent="0.35"/>
    <row r="69" spans="2:5" ht="19.5" customHeight="1" thickBot="1" x14ac:dyDescent="0.35">
      <c r="B69" s="10" t="s">
        <v>21</v>
      </c>
      <c r="C69" s="3">
        <f>8*3*5*C67/5</f>
        <v>0</v>
      </c>
      <c r="E69" s="10" t="s">
        <v>53</v>
      </c>
    </row>
    <row r="70" spans="2:5" ht="19.5" customHeight="1" thickBot="1" x14ac:dyDescent="0.35"/>
    <row r="71" spans="2:5" ht="19.5" customHeight="1" thickBot="1" x14ac:dyDescent="0.35">
      <c r="B71" s="10" t="s">
        <v>22</v>
      </c>
      <c r="C71" s="2"/>
    </row>
    <row r="72" spans="2:5" ht="19.5" customHeight="1" thickBot="1" x14ac:dyDescent="0.35"/>
    <row r="73" spans="2:5" ht="19.5" customHeight="1" thickBot="1" x14ac:dyDescent="0.35">
      <c r="B73" s="10" t="s">
        <v>23</v>
      </c>
      <c r="C73" s="21">
        <f>C69/C65</f>
        <v>0</v>
      </c>
      <c r="E73" s="10" t="s">
        <v>30</v>
      </c>
    </row>
    <row r="74" spans="2:5" ht="19.5" customHeight="1" thickBot="1" x14ac:dyDescent="0.35"/>
    <row r="75" spans="2:5" ht="19.5" customHeight="1" thickBot="1" x14ac:dyDescent="0.35">
      <c r="B75" s="10" t="s">
        <v>24</v>
      </c>
      <c r="C75" s="22">
        <f>C71*C73</f>
        <v>0</v>
      </c>
      <c r="E75" s="10" t="s">
        <v>31</v>
      </c>
    </row>
    <row r="76" spans="2:5" ht="19.5" customHeight="1" thickBot="1" x14ac:dyDescent="0.35"/>
    <row r="77" spans="2:5" ht="19.5" customHeight="1" thickBot="1" x14ac:dyDescent="0.35">
      <c r="B77" s="10" t="s">
        <v>55</v>
      </c>
      <c r="C77" s="22">
        <f>C75/3</f>
        <v>0</v>
      </c>
      <c r="E77" s="10" t="s">
        <v>32</v>
      </c>
    </row>
    <row r="78" spans="2:5" ht="19.5" customHeight="1" x14ac:dyDescent="0.3">
      <c r="B78" s="10" t="s">
        <v>56</v>
      </c>
    </row>
    <row r="81" spans="2:8" ht="19.5" customHeight="1" thickBot="1" x14ac:dyDescent="0.35">
      <c r="B81" s="19" t="s">
        <v>25</v>
      </c>
      <c r="C81" s="19"/>
      <c r="D81" s="19"/>
    </row>
    <row r="82" spans="2:8" ht="19.5" customHeight="1" thickBot="1" x14ac:dyDescent="0.35">
      <c r="B82" s="10" t="s">
        <v>8</v>
      </c>
      <c r="F82" s="13">
        <f>INDEX(Data!$A$6:$D$16,Data!$A$22,2)</f>
        <v>36.5</v>
      </c>
      <c r="G82" s="13">
        <f>INDEX(Data!$A$6:$D$16,Data!$A$22,3)</f>
        <v>39</v>
      </c>
      <c r="H82" s="13">
        <f>INDEX(Data!$A$6:$D$16,Data!$A$22,4)</f>
        <v>7.3</v>
      </c>
    </row>
    <row r="83" spans="2:8" ht="19.5" customHeight="1" thickBot="1" x14ac:dyDescent="0.35"/>
    <row r="84" spans="2:8" ht="19.5" customHeight="1" thickBot="1" x14ac:dyDescent="0.35">
      <c r="B84" s="10" t="s">
        <v>33</v>
      </c>
      <c r="F84" s="15">
        <f>Data!$F$16-1</f>
        <v>0</v>
      </c>
    </row>
    <row r="85" spans="2:8" ht="19.5" customHeight="1" thickBot="1" x14ac:dyDescent="0.35"/>
    <row r="86" spans="2:8" ht="19.5" customHeight="1" thickBot="1" x14ac:dyDescent="0.35">
      <c r="B86" s="10" t="s">
        <v>19</v>
      </c>
      <c r="C86" s="3">
        <f>(365-104-G82-F84)*H82</f>
        <v>1620.6</v>
      </c>
      <c r="E86" s="10" t="s">
        <v>29</v>
      </c>
    </row>
    <row r="87" spans="2:8" ht="19.5" customHeight="1" thickBot="1" x14ac:dyDescent="0.35"/>
    <row r="88" spans="2:8" ht="19.5" customHeight="1" thickBot="1" x14ac:dyDescent="0.35">
      <c r="B88" s="10" t="s">
        <v>20</v>
      </c>
      <c r="C88" s="2"/>
    </row>
    <row r="89" spans="2:8" ht="19.5" customHeight="1" thickBot="1" x14ac:dyDescent="0.35"/>
    <row r="90" spans="2:8" ht="19.5" customHeight="1" thickBot="1" x14ac:dyDescent="0.35">
      <c r="B90" s="10" t="s">
        <v>21</v>
      </c>
      <c r="C90" s="2"/>
      <c r="E90" s="10" t="s">
        <v>53</v>
      </c>
    </row>
    <row r="91" spans="2:8" ht="19.5" customHeight="1" thickBot="1" x14ac:dyDescent="0.35"/>
    <row r="92" spans="2:8" ht="19.5" customHeight="1" thickBot="1" x14ac:dyDescent="0.35">
      <c r="B92" s="10" t="s">
        <v>22</v>
      </c>
      <c r="C92" s="2"/>
    </row>
    <row r="93" spans="2:8" ht="19.5" customHeight="1" thickBot="1" x14ac:dyDescent="0.35"/>
    <row r="94" spans="2:8" ht="19.5" customHeight="1" thickBot="1" x14ac:dyDescent="0.35">
      <c r="B94" s="10" t="s">
        <v>23</v>
      </c>
      <c r="C94" s="23">
        <f>C90/C86</f>
        <v>0</v>
      </c>
      <c r="E94" s="10" t="s">
        <v>30</v>
      </c>
    </row>
    <row r="95" spans="2:8" ht="19.5" customHeight="1" thickBot="1" x14ac:dyDescent="0.35"/>
    <row r="96" spans="2:8" ht="19.5" customHeight="1" thickBot="1" x14ac:dyDescent="0.35">
      <c r="B96" s="10" t="s">
        <v>24</v>
      </c>
      <c r="C96" s="22">
        <f>C92*C94</f>
        <v>0</v>
      </c>
      <c r="E96" s="10" t="s">
        <v>31</v>
      </c>
      <c r="H96" s="11"/>
    </row>
  </sheetData>
  <mergeCells count="1">
    <mergeCell ref="B2:E2"/>
  </mergeCells>
  <phoneticPr fontId="0" type="noConversion"/>
  <pageMargins left="0.35433070866141736" right="0.35433070866141736" top="0.24" bottom="0.28999999999999998" header="0.24" footer="0.24"/>
  <pageSetup paperSize="9" orientation="portrait" r:id="rId1"/>
  <headerFooter alignWithMargins="0"/>
  <rowBreaks count="1" manualBreakCount="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2</xdr:col>
                    <xdr:colOff>0</xdr:colOff>
                    <xdr:row>3</xdr:row>
                    <xdr:rowOff>0</xdr:rowOff>
                  </from>
                  <to>
                    <xdr:col>3</xdr:col>
                    <xdr:colOff>365760</xdr:colOff>
                    <xdr:row>4</xdr:row>
                    <xdr:rowOff>0</xdr:rowOff>
                  </to>
                </anchor>
              </controlPr>
            </control>
          </mc:Choice>
        </mc:AlternateContent>
        <mc:AlternateContent xmlns:mc="http://schemas.openxmlformats.org/markup-compatibility/2006">
          <mc:Choice Requires="x14">
            <control shapeId="1026" r:id="rId5" name="Drop Down 2">
              <controlPr defaultSize="0" autoLine="0" autoPict="0">
                <anchor moveWithCells="1">
                  <from>
                    <xdr:col>2</xdr:col>
                    <xdr:colOff>0</xdr:colOff>
                    <xdr:row>31</xdr:row>
                    <xdr:rowOff>0</xdr:rowOff>
                  </from>
                  <to>
                    <xdr:col>3</xdr:col>
                    <xdr:colOff>365760</xdr:colOff>
                    <xdr:row>32</xdr:row>
                    <xdr:rowOff>0</xdr:rowOff>
                  </to>
                </anchor>
              </controlPr>
            </control>
          </mc:Choice>
        </mc:AlternateContent>
        <mc:AlternateContent xmlns:mc="http://schemas.openxmlformats.org/markup-compatibility/2006">
          <mc:Choice Requires="x14">
            <control shapeId="1027" r:id="rId6" name="Drop Down 3">
              <controlPr defaultSize="0" autoLine="0" autoPict="0">
                <anchor moveWithCells="1">
                  <from>
                    <xdr:col>2</xdr:col>
                    <xdr:colOff>0</xdr:colOff>
                    <xdr:row>7</xdr:row>
                    <xdr:rowOff>0</xdr:rowOff>
                  </from>
                  <to>
                    <xdr:col>3</xdr:col>
                    <xdr:colOff>365760</xdr:colOff>
                    <xdr:row>8</xdr:row>
                    <xdr:rowOff>0</xdr:rowOff>
                  </to>
                </anchor>
              </controlPr>
            </control>
          </mc:Choice>
        </mc:AlternateContent>
        <mc:AlternateContent xmlns:mc="http://schemas.openxmlformats.org/markup-compatibility/2006">
          <mc:Choice Requires="x14">
            <control shapeId="1030" r:id="rId7" name="Drop Down 6">
              <controlPr defaultSize="0" autoLine="0" autoPict="0">
                <anchor moveWithCells="1">
                  <from>
                    <xdr:col>2</xdr:col>
                    <xdr:colOff>0</xdr:colOff>
                    <xdr:row>35</xdr:row>
                    <xdr:rowOff>0</xdr:rowOff>
                  </from>
                  <to>
                    <xdr:col>3</xdr:col>
                    <xdr:colOff>365760</xdr:colOff>
                    <xdr:row>36</xdr:row>
                    <xdr:rowOff>0</xdr:rowOff>
                  </to>
                </anchor>
              </controlPr>
            </control>
          </mc:Choice>
        </mc:AlternateContent>
        <mc:AlternateContent xmlns:mc="http://schemas.openxmlformats.org/markup-compatibility/2006">
          <mc:Choice Requires="x14">
            <control shapeId="1031" r:id="rId8" name="Drop Down 7">
              <controlPr defaultSize="0" autoLine="0" autoPict="0">
                <anchor moveWithCells="1">
                  <from>
                    <xdr:col>2</xdr:col>
                    <xdr:colOff>0</xdr:colOff>
                    <xdr:row>60</xdr:row>
                    <xdr:rowOff>0</xdr:rowOff>
                  </from>
                  <to>
                    <xdr:col>3</xdr:col>
                    <xdr:colOff>365760</xdr:colOff>
                    <xdr:row>61</xdr:row>
                    <xdr:rowOff>0</xdr:rowOff>
                  </to>
                </anchor>
              </controlPr>
            </control>
          </mc:Choice>
        </mc:AlternateContent>
        <mc:AlternateContent xmlns:mc="http://schemas.openxmlformats.org/markup-compatibility/2006">
          <mc:Choice Requires="x14">
            <control shapeId="1032" r:id="rId9" name="Drop Down 8">
              <controlPr defaultSize="0" autoLine="0" autoPict="0">
                <anchor moveWithCells="1">
                  <from>
                    <xdr:col>2</xdr:col>
                    <xdr:colOff>0</xdr:colOff>
                    <xdr:row>62</xdr:row>
                    <xdr:rowOff>0</xdr:rowOff>
                  </from>
                  <to>
                    <xdr:col>3</xdr:col>
                    <xdr:colOff>365760</xdr:colOff>
                    <xdr:row>63</xdr:row>
                    <xdr:rowOff>0</xdr:rowOff>
                  </to>
                </anchor>
              </controlPr>
            </control>
          </mc:Choice>
        </mc:AlternateContent>
        <mc:AlternateContent xmlns:mc="http://schemas.openxmlformats.org/markup-compatibility/2006">
          <mc:Choice Requires="x14">
            <control shapeId="1033" r:id="rId10" name="Drop Down 9">
              <controlPr defaultSize="0" autoLine="0" autoPict="0">
                <anchor moveWithCells="1">
                  <from>
                    <xdr:col>2</xdr:col>
                    <xdr:colOff>0</xdr:colOff>
                    <xdr:row>81</xdr:row>
                    <xdr:rowOff>0</xdr:rowOff>
                  </from>
                  <to>
                    <xdr:col>3</xdr:col>
                    <xdr:colOff>365760</xdr:colOff>
                    <xdr:row>82</xdr:row>
                    <xdr:rowOff>0</xdr:rowOff>
                  </to>
                </anchor>
              </controlPr>
            </control>
          </mc:Choice>
        </mc:AlternateContent>
        <mc:AlternateContent xmlns:mc="http://schemas.openxmlformats.org/markup-compatibility/2006">
          <mc:Choice Requires="x14">
            <control shapeId="1034" r:id="rId11" name="Drop Down 10">
              <controlPr defaultSize="0" autoLine="0" autoPict="0">
                <anchor moveWithCells="1">
                  <from>
                    <xdr:col>2</xdr:col>
                    <xdr:colOff>0</xdr:colOff>
                    <xdr:row>83</xdr:row>
                    <xdr:rowOff>0</xdr:rowOff>
                  </from>
                  <to>
                    <xdr:col>3</xdr:col>
                    <xdr:colOff>365760</xdr:colOff>
                    <xdr:row>84</xdr:row>
                    <xdr:rowOff>0</xdr:rowOff>
                  </to>
                </anchor>
              </controlPr>
            </control>
          </mc:Choice>
        </mc:AlternateContent>
      </controls>
    </mc:Choice>
  </mc:AlternateContent>
  <webPublishItems count="1">
    <webPublishItem id="17679" divId="Holiday Calculator_17679" sourceType="sheet" destinationFile="G:\ kel\projects\Page.htm"/>
  </webPublishItem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Menu</vt:lpstr>
      <vt:lpstr>Part-time - Full Year</vt:lpstr>
      <vt:lpstr>Part-time - Part Year</vt:lpstr>
      <vt:lpstr>Full-time - Part Year</vt:lpstr>
      <vt:lpstr>Hours Change in Leave Year</vt:lpstr>
      <vt:lpstr>Term-time Workers</vt:lpstr>
      <vt:lpstr>Casual workers &amp; Variable hours</vt:lpstr>
      <vt:lpstr>Data</vt:lpstr>
      <vt:lpstr>Form_original</vt:lpstr>
      <vt:lpstr>NumofTerms</vt:lpstr>
      <vt:lpstr>'Casual workers &amp; Variable hours'!Print_Area</vt:lpstr>
      <vt:lpstr>'Full-time - Part Year'!Print_Area</vt:lpstr>
      <vt:lpstr>'Part-time - Full Year'!Print_Area</vt:lpstr>
      <vt:lpstr>'Part-time - Part Year'!Print_Area</vt:lpstr>
      <vt:lpstr>'Term-time Workers'!Print_Area</vt:lpstr>
      <vt:lpstr>WksPerTerm</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 Holyday</dc:creator>
  <cp:lastModifiedBy>Jessica Oldershaw</cp:lastModifiedBy>
  <cp:lastPrinted>2015-10-30T12:03:18Z</cp:lastPrinted>
  <dcterms:created xsi:type="dcterms:W3CDTF">1999-07-26T09:15:57Z</dcterms:created>
  <dcterms:modified xsi:type="dcterms:W3CDTF">2021-12-14T11:24:45Z</dcterms:modified>
</cp:coreProperties>
</file>